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FK\Kulturseksjon\ALLMENNKULTUR\SKOLESEKKEN\Drift og admin\Honorering og kontrakter\Diett\"/>
    </mc:Choice>
  </mc:AlternateContent>
  <bookViews>
    <workbookView xWindow="0" yWindow="0" windowWidth="14370" windowHeight="7335" activeTab="2"/>
  </bookViews>
  <sheets>
    <sheet name="REISEREGNING" sheetId="1" r:id="rId1"/>
    <sheet name="Side 2" sheetId="3" r:id="rId2"/>
    <sheet name="SATSER" sheetId="2" r:id="rId3"/>
  </sheets>
  <definedNames>
    <definedName name="_xlnm.Print_Area" localSheetId="0">REISEREGNING!$A$1:$Q$53</definedName>
    <definedName name="_xlnm.Print_Area" localSheetId="1">'Side 2'!$A$1:$R$41</definedName>
    <definedName name="Virksomhet">SATSER!$H$2:$H$101</definedName>
  </definedNames>
  <calcPr calcId="171027"/>
</workbook>
</file>

<file path=xl/calcChain.xml><?xml version="1.0" encoding="utf-8"?>
<calcChain xmlns="http://schemas.openxmlformats.org/spreadsheetml/2006/main">
  <c r="L23" i="3" l="1"/>
  <c r="G37" i="1" s="1"/>
  <c r="J1" i="3"/>
  <c r="G1" i="3"/>
  <c r="H35" i="1" l="1"/>
  <c r="Q35" i="1" s="1"/>
  <c r="M35" i="1" s="1"/>
  <c r="H37" i="1"/>
  <c r="Q37" i="1" s="1"/>
  <c r="M37" i="1" s="1"/>
  <c r="H23" i="1"/>
  <c r="Q23" i="1" s="1"/>
  <c r="M23" i="1" s="1"/>
  <c r="H25" i="1"/>
  <c r="Q25" i="1" s="1"/>
  <c r="M25" i="1" s="1"/>
  <c r="Q28" i="1"/>
  <c r="M28" i="1" s="1"/>
  <c r="Q29" i="1"/>
  <c r="Q31" i="1"/>
  <c r="M31" i="1" s="1"/>
  <c r="H7" i="1"/>
  <c r="M34" i="1"/>
  <c r="M29" i="1"/>
  <c r="J23" i="3"/>
  <c r="G27" i="1" s="1"/>
  <c r="K23" i="3"/>
  <c r="G30" i="1" s="1"/>
  <c r="H30" i="1" s="1"/>
  <c r="Q30" i="1" s="1"/>
  <c r="M30" i="1" s="1"/>
  <c r="G36" i="1"/>
  <c r="H36" i="1" s="1"/>
  <c r="Q36" i="1" s="1"/>
  <c r="M36" i="1" s="1"/>
  <c r="G38" i="1"/>
  <c r="Q33" i="1"/>
  <c r="M33" i="1" s="1"/>
  <c r="M23" i="3"/>
  <c r="Q48" i="1"/>
  <c r="Q23" i="3"/>
  <c r="H47" i="1" s="1"/>
  <c r="Q47" i="1" s="1"/>
  <c r="M47" i="1" s="1"/>
  <c r="P23" i="3"/>
  <c r="H46" i="1" s="1"/>
  <c r="Q46" i="1" s="1"/>
  <c r="M46" i="1" s="1"/>
  <c r="O23" i="3"/>
  <c r="H45" i="1" s="1"/>
  <c r="Q45" i="1" s="1"/>
  <c r="M45" i="1" s="1"/>
  <c r="H23" i="3"/>
  <c r="G24" i="1" s="1"/>
  <c r="G23" i="3"/>
  <c r="R7" i="3"/>
  <c r="R22" i="3"/>
  <c r="R21" i="3"/>
  <c r="R8" i="3"/>
  <c r="R9" i="3"/>
  <c r="R14" i="3"/>
  <c r="R10" i="3"/>
  <c r="R11" i="3"/>
  <c r="R12" i="3"/>
  <c r="R13" i="3"/>
  <c r="R15" i="3"/>
  <c r="R17" i="3"/>
  <c r="R18" i="3"/>
  <c r="R19" i="3"/>
  <c r="R20" i="3"/>
  <c r="I23" i="3"/>
  <c r="G26" i="1" s="1"/>
  <c r="H26" i="1" s="1"/>
  <c r="Q26" i="1" s="1"/>
  <c r="G32" i="1" l="1"/>
  <c r="H32" i="1" s="1"/>
  <c r="Q32" i="1" s="1"/>
  <c r="M32" i="1" s="1"/>
  <c r="H38" i="1"/>
  <c r="Q38" i="1" s="1"/>
  <c r="M38" i="1" s="1"/>
  <c r="F23" i="3"/>
  <c r="R23" i="3"/>
  <c r="H27" i="1"/>
  <c r="Q27" i="1" s="1"/>
  <c r="M27" i="1" s="1"/>
  <c r="H24" i="1"/>
  <c r="Q24" i="1" s="1"/>
  <c r="M24" i="1" s="1"/>
  <c r="G22" i="1"/>
  <c r="M26" i="1"/>
  <c r="H41" i="1" l="1"/>
  <c r="H43" i="1"/>
  <c r="H39" i="1"/>
  <c r="F39" i="1"/>
  <c r="F43" i="1" s="1"/>
  <c r="H22" i="1"/>
  <c r="Q22" i="1" s="1"/>
  <c r="M22" i="1" s="1"/>
  <c r="O39" i="1" l="1"/>
  <c r="F41" i="1"/>
  <c r="Q43" i="1"/>
  <c r="M43" i="1" s="1"/>
  <c r="Q39" i="1" l="1"/>
  <c r="M39" i="1" s="1"/>
  <c r="Q41" i="1"/>
  <c r="M41" i="1" l="1"/>
  <c r="Q49" i="1"/>
  <c r="R28" i="1" l="1"/>
  <c r="R31" i="1"/>
  <c r="M49" i="1"/>
  <c r="K49" i="1" s="1"/>
  <c r="R30" i="1"/>
  <c r="R29" i="1"/>
  <c r="N49" i="1" l="1"/>
  <c r="P49" i="1"/>
</calcChain>
</file>

<file path=xl/sharedStrings.xml><?xml version="1.0" encoding="utf-8"?>
<sst xmlns="http://schemas.openxmlformats.org/spreadsheetml/2006/main" count="322" uniqueCount="268">
  <si>
    <t>Adresse</t>
  </si>
  <si>
    <t>SPESIFIKASJON AV REISEN</t>
  </si>
  <si>
    <t>Avreise</t>
  </si>
  <si>
    <t>Dato</t>
  </si>
  <si>
    <t>Kl</t>
  </si>
  <si>
    <t>Skyss-</t>
  </si>
  <si>
    <t>middel</t>
  </si>
  <si>
    <t>Beskrivelse</t>
  </si>
  <si>
    <t>godtgjørelse</t>
  </si>
  <si>
    <t>Kost</t>
  </si>
  <si>
    <t>Privat</t>
  </si>
  <si>
    <t>overn.</t>
  </si>
  <si>
    <t>Tidl. utbetalt/forsk.</t>
  </si>
  <si>
    <t>UNDERSKRIFT</t>
  </si>
  <si>
    <t>-lunsj</t>
  </si>
  <si>
    <t>-middag</t>
  </si>
  <si>
    <t>Underskift</t>
  </si>
  <si>
    <t>Antall</t>
  </si>
  <si>
    <t>Prosjekt</t>
  </si>
  <si>
    <t>Utregnet beløp</t>
  </si>
  <si>
    <t>REGNINGSKONTR.</t>
  </si>
  <si>
    <t>ATTESTERT</t>
  </si>
  <si>
    <t>Dato      Underskrift</t>
  </si>
  <si>
    <t>Underskrift</t>
  </si>
  <si>
    <t>ANVIST</t>
  </si>
  <si>
    <t>Postnr.</t>
  </si>
  <si>
    <t>Poststed</t>
  </si>
  <si>
    <t>Navn (etternavn, fornavn)</t>
  </si>
  <si>
    <t>Mnd/år</t>
  </si>
  <si>
    <t>Km-godtgjørelse innland</t>
  </si>
  <si>
    <t>Bilag til reiseregning</t>
  </si>
  <si>
    <t>Kl.</t>
  </si>
  <si>
    <t>Reiserute/Reisens formål</t>
  </si>
  <si>
    <t>Bilgodtgjørelse</t>
  </si>
  <si>
    <t>(km)</t>
  </si>
  <si>
    <t>Km</t>
  </si>
  <si>
    <t>sasjer</t>
  </si>
  <si>
    <t>Navn:</t>
  </si>
  <si>
    <t>Måned:</t>
  </si>
  <si>
    <t>timer</t>
  </si>
  <si>
    <t>Over</t>
  </si>
  <si>
    <t>12 t.</t>
  </si>
  <si>
    <t xml:space="preserve">Over </t>
  </si>
  <si>
    <t>nattil.</t>
  </si>
  <si>
    <t>(bilag) kr.</t>
  </si>
  <si>
    <t>Utlegg</t>
  </si>
  <si>
    <t xml:space="preserve">Utregnet </t>
  </si>
  <si>
    <t>beløp</t>
  </si>
  <si>
    <t>Bilgodtgjørelse:</t>
  </si>
  <si>
    <t>- arbeidstakers navn, adresse og underskrift.</t>
  </si>
  <si>
    <t>- dato og klokkeslett for avreise og hjemkomst for hver yrkes- tjenestereise.</t>
  </si>
  <si>
    <t>- formålet med reisen og fremstilling av reiseruten.</t>
  </si>
  <si>
    <t>- årsak til eventuelle omkjøringer, og angivelse av lokal kjøring på oppdragsstedet.</t>
  </si>
  <si>
    <t>§15 pkt 1 Reiseregning</t>
  </si>
  <si>
    <t>Diett/overnatting:</t>
  </si>
  <si>
    <t>§15 pkt 2 Reiseforskudd</t>
  </si>
  <si>
    <t>Sats</t>
  </si>
  <si>
    <t>Beløp</t>
  </si>
  <si>
    <t>TREKKPL. DIETT</t>
  </si>
  <si>
    <t>TREKKPL DIETT HYBEL U/KOK</t>
  </si>
  <si>
    <t>KM GODTGJØRING</t>
  </si>
  <si>
    <t>KM GODTGJØRING UTLAND</t>
  </si>
  <si>
    <t>ADM.FORPLEINING UTLAND</t>
  </si>
  <si>
    <t>KOST M/OVERNATT. OVER 12T</t>
  </si>
  <si>
    <t>NATTILLEGG</t>
  </si>
  <si>
    <t>PASSASJERTILL</t>
  </si>
  <si>
    <t>KOST U/OVERNATTING 9-12 T</t>
  </si>
  <si>
    <t>ADM.FORPLEINING INNLAND</t>
  </si>
  <si>
    <t>DIETT HYBEL/BRAKKE/PRIVAT</t>
  </si>
  <si>
    <t>DIETT PENSJONAT</t>
  </si>
  <si>
    <t>KM-GODTGJØRELSE TILHENGER</t>
  </si>
  <si>
    <t>KOST U/OVERNATT. OVER 12T</t>
  </si>
  <si>
    <t>KOST M/OVERNATTING 8-12 T</t>
  </si>
  <si>
    <t>TEKST TT-KODE</t>
  </si>
  <si>
    <t>Sats eller beløp</t>
  </si>
  <si>
    <t>Pensjonat</t>
  </si>
  <si>
    <t>Reisedato/møte dato</t>
  </si>
  <si>
    <t>Tilbake</t>
  </si>
  <si>
    <t>Utlegg iflg bilag, velg mva kode</t>
  </si>
  <si>
    <t>11600</t>
  </si>
  <si>
    <t>10506</t>
  </si>
  <si>
    <t>Utl. iflg bilag mva 25</t>
  </si>
  <si>
    <t>Utl. iflg bilag mva  0</t>
  </si>
  <si>
    <t>Ant.</t>
  </si>
  <si>
    <t>-frokost</t>
  </si>
  <si>
    <t>"</t>
  </si>
  <si>
    <t>Er ett eller flere måltider dekket av arrangør/ arbeidsg. eller påspandert skal det foretas trekk i kostgodtgj.</t>
  </si>
  <si>
    <t xml:space="preserve">Skattedirektoratet har med virkning fra 01.01.95 vedtatt nye legitimasjonskrav i forbindelse med utbetaling av utgiftgjørelse. </t>
  </si>
  <si>
    <t>Dersom legitimasjonskravene ikke oppfylles vil utbetalingene gå inn i grunnlaget for forskuddstrekk og arbeidsgiveravgift.</t>
  </si>
  <si>
    <t>0%</t>
  </si>
  <si>
    <t>25%</t>
  </si>
  <si>
    <t xml:space="preserve"> </t>
  </si>
  <si>
    <t>Utlegg i flg. Bilag</t>
  </si>
  <si>
    <t>Type losji</t>
  </si>
  <si>
    <t>Trekkfri kost u/ kokem.</t>
  </si>
  <si>
    <t>Trekkfri kost m/ kokem.</t>
  </si>
  <si>
    <t>Trekkpl. kost    --- " ---</t>
  </si>
  <si>
    <t>Virksomhet</t>
  </si>
  <si>
    <t xml:space="preserve"> Virksomhet</t>
  </si>
  <si>
    <t xml:space="preserve">         -- ADMINISTRASJON --</t>
  </si>
  <si>
    <t xml:space="preserve">         -- OPPLÆRING --</t>
  </si>
  <si>
    <t xml:space="preserve">         -- SKOLER --</t>
  </si>
  <si>
    <t xml:space="preserve">         -- TANNHELSE --</t>
  </si>
  <si>
    <t xml:space="preserve">         -- REGIONALUTVIKLING --</t>
  </si>
  <si>
    <t>Reisested</t>
  </si>
  <si>
    <t>Reise utenfor Norge: Oppgi land / by</t>
  </si>
  <si>
    <t>Bil-</t>
  </si>
  <si>
    <r>
      <t>Til internt bruk</t>
    </r>
    <r>
      <rPr>
        <sz val="10"/>
        <rFont val="Times New Roman"/>
        <family val="1"/>
      </rPr>
      <t>: Virksomhets-tabellen brukes for å lage nedtrekksliste i virksomhetsfeltet i reiseregningen. Det skal være en tom linje øverst. Bruk høyreklikk + Sett inn/Slett for å lage plass til nytt/slette element i tabellen, som har eget navn, se feltet til venstre for formellinjen! Klikk på navnet for å se området som tilhører denne definisjonen.  Dette navnet er brukt i Reiseregningsfeltet og nedtrekksmenyen defineres under Data + Validering.</t>
    </r>
  </si>
  <si>
    <t xml:space="preserve">Sum </t>
  </si>
  <si>
    <t>Bankkonto</t>
  </si>
  <si>
    <t xml:space="preserve">         -- KOLLEKTIVTRAFIKK --</t>
  </si>
  <si>
    <t>Art</t>
  </si>
  <si>
    <t>Lønnart</t>
  </si>
  <si>
    <t>Over 12 timer innland</t>
  </si>
  <si>
    <t>Reiserute med eventuell omkjøring</t>
  </si>
  <si>
    <t>Skyss-middel</t>
  </si>
  <si>
    <t>x</t>
  </si>
  <si>
    <t>xxx</t>
  </si>
  <si>
    <t>Utlegg iflg bilag mva 0 %       4200</t>
  </si>
  <si>
    <t>Utlegg iflg bilag mva 25 %     4201</t>
  </si>
  <si>
    <t>Utlegg iflg bilag mva 14 %     xxxx</t>
  </si>
  <si>
    <t>Utlegg  mva 25 % ikke komp  xxxx</t>
  </si>
  <si>
    <t>Utlegg  mva 14 % ikke komp  xxxx</t>
  </si>
  <si>
    <t>Tilhenger/utstyr</t>
  </si>
  <si>
    <t>Navn på hotell etc. + Sted / by</t>
  </si>
  <si>
    <r>
      <t xml:space="preserve">Trekk frokost/lunj/middag </t>
    </r>
    <r>
      <rPr>
        <b/>
        <sz val="10"/>
        <rFont val="Times New Roman"/>
        <family val="1"/>
      </rPr>
      <t>u/overnatting</t>
    </r>
  </si>
  <si>
    <r>
      <t xml:space="preserve">Trekk frokost/lunj/middag </t>
    </r>
    <r>
      <rPr>
        <b/>
        <sz val="10"/>
        <rFont val="Times New Roman"/>
        <family val="1"/>
      </rPr>
      <t>m/overnatting</t>
    </r>
  </si>
  <si>
    <t>Trekkpliktig nattillegg</t>
  </si>
  <si>
    <r>
      <t xml:space="preserve">Fødselsnr.   </t>
    </r>
    <r>
      <rPr>
        <b/>
        <i/>
        <sz val="10"/>
        <rFont val="Arial"/>
        <family val="2"/>
      </rPr>
      <t>(NB! 11 siffer!)</t>
    </r>
  </si>
  <si>
    <t>Passasjer (navn)</t>
  </si>
  <si>
    <r>
      <t xml:space="preserve">Ansvar </t>
    </r>
    <r>
      <rPr>
        <sz val="9"/>
        <rFont val="Arial"/>
        <family val="2"/>
      </rPr>
      <t>(regningskontrollør må påføre komplett Ansvar)</t>
    </r>
  </si>
  <si>
    <r>
      <t>uten</t>
    </r>
    <r>
      <rPr>
        <b/>
        <sz val="9"/>
        <rFont val="Arial"/>
        <family val="2"/>
      </rPr>
      <t xml:space="preserve"> overnatting</t>
    </r>
  </si>
  <si>
    <r>
      <t>med</t>
    </r>
    <r>
      <rPr>
        <b/>
        <sz val="9"/>
        <rFont val="Arial"/>
        <family val="2"/>
      </rPr>
      <t xml:space="preserve"> overnatting</t>
    </r>
  </si>
  <si>
    <r>
      <t>Legg ved dokumentasjon for reisen</t>
    </r>
    <r>
      <rPr>
        <b/>
        <sz val="9"/>
        <color indexed="9"/>
        <rFont val="Arial"/>
        <family val="2"/>
      </rPr>
      <t xml:space="preserve"> (innbydelse/program)</t>
    </r>
  </si>
  <si>
    <r>
      <t xml:space="preserve">Km-godtgjørelse </t>
    </r>
    <r>
      <rPr>
        <b/>
        <i/>
        <sz val="10"/>
        <rFont val="Arial"/>
        <family val="2"/>
      </rPr>
      <t>utland</t>
    </r>
  </si>
  <si>
    <r>
      <t xml:space="preserve">Kost </t>
    </r>
    <r>
      <rPr>
        <b/>
        <i/>
        <sz val="10"/>
        <rFont val="Arial"/>
        <family val="2"/>
      </rPr>
      <t>utland</t>
    </r>
  </si>
  <si>
    <r>
      <t xml:space="preserve">Nattillegg pr døgn </t>
    </r>
    <r>
      <rPr>
        <b/>
        <sz val="9"/>
        <rFont val="Arial"/>
        <family val="2"/>
      </rPr>
      <t>innland</t>
    </r>
  </si>
  <si>
    <r>
      <t xml:space="preserve">Kost over 12 timer </t>
    </r>
    <r>
      <rPr>
        <b/>
        <sz val="9"/>
        <rFont val="Arial"/>
        <family val="2"/>
      </rPr>
      <t>innland</t>
    </r>
  </si>
  <si>
    <r>
      <t xml:space="preserve">Summer som overføres til forsiden </t>
    </r>
    <r>
      <rPr>
        <i/>
        <sz val="10"/>
        <rFont val="Arial"/>
        <family val="2"/>
      </rPr>
      <t>(innenlandsfeltene)</t>
    </r>
  </si>
  <si>
    <t>UTGÅTT</t>
  </si>
  <si>
    <t>m/overn.</t>
  </si>
  <si>
    <t>Antall kostdøgn</t>
  </si>
  <si>
    <t>u/overn.</t>
  </si>
  <si>
    <t xml:space="preserve">Det kan anvises et passende forskudd på reiseutgifter. Nytt forskudd skal i </t>
  </si>
  <si>
    <t>alminnelighet ikke anvises før tidligere forskudd er gjort opp.</t>
  </si>
  <si>
    <t>- type losji fordelt på hotell, pensjonat eller annet nærmere angitt.</t>
  </si>
  <si>
    <t>- totalt utkjørt distanse beregnet på gr.lag av bilens km.-stand. Utkjørt distanse oppgis etappevis.</t>
  </si>
  <si>
    <t>Regning for skyss-, kostgodtgj., nattillegg, m.v. skal innsendes umidelbart etter at reisen er avsluttet.</t>
  </si>
  <si>
    <t>- navn/adresse på overnattingssted/utleier, ved flere overnattingssteder</t>
  </si>
  <si>
    <t xml:space="preserve">  også dato for overnattingene.</t>
  </si>
  <si>
    <t>VÆR OPPMERKSOM PÅ FØLGENDE I STATENS REISEREGULATIV:</t>
  </si>
  <si>
    <t>11702</t>
  </si>
  <si>
    <r>
      <t xml:space="preserve">Hotellregning med </t>
    </r>
    <r>
      <rPr>
        <u/>
        <sz val="9"/>
        <rFont val="Arial"/>
        <family val="2"/>
      </rPr>
      <t>originalbilag</t>
    </r>
    <r>
      <rPr>
        <sz val="9"/>
        <rFont val="Arial"/>
        <family val="2"/>
      </rPr>
      <t xml:space="preserve"> vedlagt, </t>
    </r>
    <r>
      <rPr>
        <i/>
        <sz val="9"/>
        <rFont val="Arial"/>
        <family val="2"/>
      </rPr>
      <t>utland</t>
    </r>
  </si>
  <si>
    <t>64009200 Åna fengsel</t>
  </si>
  <si>
    <t>64009210 Åpen avdeling Åna</t>
  </si>
  <si>
    <t>64009300 Stavanger fengsel</t>
  </si>
  <si>
    <t>64009400 Haugesund fengsel</t>
  </si>
  <si>
    <t>64009500 Sandeid fengsel</t>
  </si>
  <si>
    <t>3000    Folkevalgte</t>
  </si>
  <si>
    <t>3100    Fylkesrådmannen</t>
  </si>
  <si>
    <t>3102    Internasjonale saker</t>
  </si>
  <si>
    <t>3103    Juridisk seksjon</t>
  </si>
  <si>
    <t>3104    Utvalgssekretariat</t>
  </si>
  <si>
    <t>32100  Adm.avd., administrasjon</t>
  </si>
  <si>
    <t>3220    Økonomiseksjonen</t>
  </si>
  <si>
    <t>3270    Bygg og kontraktseksjonen</t>
  </si>
  <si>
    <t>4201    Avd. for regionalutv., admin.</t>
  </si>
  <si>
    <t>4204    Interreg ii c (statlig finansiering)</t>
  </si>
  <si>
    <t>4210    Næringsseksjonen</t>
  </si>
  <si>
    <t>4220    Regionalplanseksjonen</t>
  </si>
  <si>
    <t>4230    Samferdselsseksjonen</t>
  </si>
  <si>
    <t>4231    Transport funksjonshemmed</t>
  </si>
  <si>
    <t>4237    Interregprosjekter</t>
  </si>
  <si>
    <t>32300   Personal- og org.seksjonen</t>
  </si>
  <si>
    <t>32400   HMS</t>
  </si>
  <si>
    <t>32801   Dokumentsenter</t>
  </si>
  <si>
    <t>6100    Felles</t>
  </si>
  <si>
    <t>6101    Skole</t>
  </si>
  <si>
    <t>6102    Inntak</t>
  </si>
  <si>
    <t>6103    Fagopplæring</t>
  </si>
  <si>
    <t>6104    PPT</t>
  </si>
  <si>
    <t>6200    Bergeland vgs</t>
  </si>
  <si>
    <t>6206    Dalane vgs</t>
  </si>
  <si>
    <t>6212    Gand vgs</t>
  </si>
  <si>
    <t>6215    Godalen vgs</t>
  </si>
  <si>
    <t>6218    Haugaland vgs</t>
  </si>
  <si>
    <t>6224    Hetland vgs</t>
  </si>
  <si>
    <t>6227    Hinna vgs</t>
  </si>
  <si>
    <t>6228    Hollenderhaugen vgs</t>
  </si>
  <si>
    <t>6230    Karmsund vgs</t>
  </si>
  <si>
    <t>6233    Kopervik vgs</t>
  </si>
  <si>
    <t>6242    Møllehagen skolesenter</t>
  </si>
  <si>
    <t>6245    Randaberg vgs</t>
  </si>
  <si>
    <t>6251    Sandnes vgs</t>
  </si>
  <si>
    <t>6254    Sauda vgs</t>
  </si>
  <si>
    <t>6257    Skeisvang vgs</t>
  </si>
  <si>
    <t>6260    Sola vgs</t>
  </si>
  <si>
    <t>6263    St. Olav vgs</t>
  </si>
  <si>
    <t>6266    St. Svithun vgs</t>
  </si>
  <si>
    <t>6269    Stavanger katedralskole</t>
  </si>
  <si>
    <t>6272    Stavanger off./tekn. skole.</t>
  </si>
  <si>
    <t>6274    Jåttå vgs</t>
  </si>
  <si>
    <t>6281    Strand vgs</t>
  </si>
  <si>
    <t>6293    Vardafjell vgs</t>
  </si>
  <si>
    <t>6296    Øksnevad vgs</t>
  </si>
  <si>
    <t>6297    Ølen vgs</t>
  </si>
  <si>
    <t>6300    Teknisk fagskole i Stavanger</t>
  </si>
  <si>
    <t>6310    Teknisk fagskole i Haugesund</t>
  </si>
  <si>
    <t>4239    Rogaland Kollektivtrafikk</t>
  </si>
  <si>
    <t>7800    Tannhelse Rogaland</t>
  </si>
  <si>
    <t>6294    Vågen vgs</t>
  </si>
  <si>
    <t>6299    Åkrehamn vgs</t>
  </si>
  <si>
    <t>32800   IKT</t>
  </si>
  <si>
    <t>3101    Kommunikasjonsavd.</t>
  </si>
  <si>
    <t>6105    Regional kompetanse</t>
  </si>
  <si>
    <r>
      <t>I tillegg er flg. utgifter bet. av fylkeskommunen/andre</t>
    </r>
    <r>
      <rPr>
        <b/>
        <sz val="9"/>
        <rFont val="Arial"/>
        <family val="2"/>
      </rPr>
      <t>,</t>
    </r>
    <r>
      <rPr>
        <sz val="8"/>
        <rFont val="Arial"/>
        <family val="2"/>
      </rPr>
      <t xml:space="preserve"> oppgi hvilke, f.eks. flybillett</t>
    </r>
  </si>
  <si>
    <r>
      <t xml:space="preserve">  REISEREGNING   </t>
    </r>
    <r>
      <rPr>
        <b/>
        <sz val="14"/>
        <rFont val="Arial"/>
        <family val="2"/>
      </rPr>
      <t>Rogaland fylkeskommune</t>
    </r>
  </si>
  <si>
    <t>- dato for avreise og hjemkomst for hver yrkes- tjenestereise.</t>
  </si>
  <si>
    <t>Km-godtgj. passasjertillegg</t>
  </si>
  <si>
    <t>Km pas-</t>
  </si>
  <si>
    <t xml:space="preserve"> FØLGENDE LEGITIMASJONSKRAV GJELDER VED:</t>
  </si>
  <si>
    <r>
      <t>Veiledning</t>
    </r>
    <r>
      <rPr>
        <sz val="9"/>
        <rFont val="Arial"/>
        <family val="2"/>
      </rPr>
      <t xml:space="preserve"> finnes i </t>
    </r>
    <r>
      <rPr>
        <b/>
        <sz val="9"/>
        <rFont val="Arial"/>
        <family val="2"/>
      </rPr>
      <t>Qm+</t>
    </r>
    <r>
      <rPr>
        <sz val="9"/>
        <rFont val="Arial"/>
        <family val="2"/>
      </rPr>
      <t xml:space="preserve">  under </t>
    </r>
    <r>
      <rPr>
        <b/>
        <sz val="9"/>
        <rFont val="Arial"/>
        <family val="2"/>
      </rPr>
      <t>INFO</t>
    </r>
    <r>
      <rPr>
        <sz val="9"/>
        <rFont val="Arial"/>
        <family val="2"/>
      </rPr>
      <t xml:space="preserve">-arkfanen. Se under </t>
    </r>
    <r>
      <rPr>
        <b/>
        <u/>
        <sz val="9"/>
        <rFont val="Arial"/>
        <family val="2"/>
      </rPr>
      <t>RFK Reglement / Prosedyrer</t>
    </r>
    <r>
      <rPr>
        <sz val="9"/>
        <rFont val="Arial"/>
        <family val="2"/>
      </rPr>
      <t xml:space="preserve"> og videre under </t>
    </r>
    <r>
      <rPr>
        <b/>
        <u/>
        <sz val="9"/>
        <rFont val="Arial"/>
        <family val="2"/>
      </rPr>
      <t>Lønn og Regnskap</t>
    </r>
    <r>
      <rPr>
        <sz val="9"/>
        <rFont val="Arial"/>
        <family val="2"/>
      </rPr>
      <t xml:space="preserve"> og </t>
    </r>
    <r>
      <rPr>
        <b/>
        <u/>
        <sz val="9"/>
        <rFont val="Arial"/>
        <family val="2"/>
      </rPr>
      <t>Reise</t>
    </r>
    <r>
      <rPr>
        <sz val="9"/>
        <rFont val="Arial"/>
        <family val="2"/>
      </rPr>
      <t>-mappen.</t>
    </r>
  </si>
  <si>
    <t>Formål med reisen: (Benyttes skjemaet for flere reiser, spesifiseres disse på side 2)</t>
  </si>
  <si>
    <t>6 - 12 timer innland</t>
  </si>
  <si>
    <t>6-12</t>
  </si>
  <si>
    <t>N/A</t>
  </si>
  <si>
    <t>KOST U/OVERNATTING 6-12 T</t>
  </si>
  <si>
    <t>6204    Nye Bryne vgs</t>
  </si>
  <si>
    <t>426000  Kultur, stab drift</t>
  </si>
  <si>
    <t>426001  Kultur, stab lønn</t>
  </si>
  <si>
    <t>426010  Kulturinstitusjoner</t>
  </si>
  <si>
    <t>426011  Fellesmagasin Åmøy</t>
  </si>
  <si>
    <t>426100  Seksjon allmenn kultur</t>
  </si>
  <si>
    <t>426101  Kulturprosjekter</t>
  </si>
  <si>
    <t>426110  Barn og unge</t>
  </si>
  <si>
    <t>426111  Kulturelle skolesekken, drift</t>
  </si>
  <si>
    <t>426112  Kulturell skolesekk</t>
  </si>
  <si>
    <t>426113  Kulturell skolesekk vgs</t>
  </si>
  <si>
    <t>426114  Barnehagekonserter</t>
  </si>
  <si>
    <t>426115  Skolekonserter</t>
  </si>
  <si>
    <t>426116  Ungdommens kulturmønstring</t>
  </si>
  <si>
    <t>426121  Kulturinstitusjoner</t>
  </si>
  <si>
    <t>426123 Spillemidler kulturhus</t>
  </si>
  <si>
    <t>426126  Festivaler</t>
  </si>
  <si>
    <t>426130  Idrett</t>
  </si>
  <si>
    <t>426131  Spillemidler idrett</t>
  </si>
  <si>
    <t>426140  Fylkesbiblioteket</t>
  </si>
  <si>
    <t>426200  Seksjon kulturarv</t>
  </si>
  <si>
    <t>426210  Kulturvernprosjekter</t>
  </si>
  <si>
    <t>426221  Fartøyvern</t>
  </si>
  <si>
    <t>426222  Verneverdige bygg</t>
  </si>
  <si>
    <t>426223  Freda bygninger</t>
  </si>
  <si>
    <t>426230  Arkeologiske oppdrag</t>
  </si>
  <si>
    <t>426240  Museer</t>
  </si>
  <si>
    <t>426241  Museer tilskudd</t>
  </si>
  <si>
    <t>426122  Kulturformål</t>
  </si>
  <si>
    <t>Trekkfri</t>
  </si>
  <si>
    <t>kost</t>
  </si>
  <si>
    <t>m/ kokem.</t>
  </si>
  <si>
    <t>over 12 t.</t>
  </si>
  <si>
    <t>Utl. iflg bilag mva 10</t>
  </si>
  <si>
    <t>10%</t>
  </si>
  <si>
    <r>
      <t xml:space="preserve">F.o.m. 12 timer </t>
    </r>
    <r>
      <rPr>
        <b/>
        <i/>
        <sz val="10"/>
        <rFont val="Arial"/>
        <family val="2"/>
      </rPr>
      <t>utland</t>
    </r>
  </si>
  <si>
    <t>Utlegg iflg bilag mva 10 %      4203</t>
  </si>
  <si>
    <t>Utlegg  mva 10 % ikke komp   xxxx</t>
  </si>
  <si>
    <r>
      <t xml:space="preserve">6 - 11 timer 59 min. </t>
    </r>
    <r>
      <rPr>
        <b/>
        <i/>
        <sz val="10"/>
        <rFont val="Arial"/>
        <family val="2"/>
      </rPr>
      <t>utland</t>
    </r>
  </si>
  <si>
    <t>3080    Kontroll og tilsyn</t>
  </si>
  <si>
    <r>
      <t>VERSJON</t>
    </r>
    <r>
      <rPr>
        <b/>
        <i/>
        <sz val="10"/>
        <rFont val="Arial"/>
        <family val="2"/>
      </rPr>
      <t xml:space="preserve"> 010117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</si>
</sst>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00000\ 00000"/>
    <numFmt numFmtId="166" formatCode="0000"/>
    <numFmt numFmtId="167" formatCode="#,##0.00_ ;\-#,##0.00\ "/>
  </numFmts>
  <fonts count="50" x14ac:knownFonts="1">
    <font>
      <sz val="10"/>
      <name val="Times New Roman"/>
    </font>
    <font>
      <sz val="10"/>
      <name val="Times New Roman"/>
      <family val="1"/>
    </font>
    <font>
      <sz val="2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22"/>
      <name val="Times New Roman"/>
      <family val="1"/>
    </font>
    <font>
      <u/>
      <sz val="10"/>
      <color indexed="12"/>
      <name val="Times New Roman"/>
      <family val="1"/>
    </font>
    <font>
      <b/>
      <u/>
      <sz val="16"/>
      <name val="Times New Roman"/>
      <family val="1"/>
    </font>
    <font>
      <sz val="16"/>
      <name val="Arial"/>
      <family val="2"/>
    </font>
    <font>
      <u/>
      <sz val="16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i/>
      <sz val="11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i/>
      <u/>
      <sz val="9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vertAlign val="subscript"/>
      <sz val="12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9"/>
      <name val="Times New Roman"/>
      <family val="1"/>
    </font>
    <font>
      <u/>
      <sz val="9"/>
      <name val="Arial"/>
      <family val="2"/>
    </font>
    <font>
      <sz val="1"/>
      <name val="Times New Roman"/>
      <family val="1"/>
    </font>
    <font>
      <b/>
      <u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166" fontId="0" fillId="0" borderId="0" xfId="0" applyNumberFormat="1" applyAlignment="1">
      <alignment horizontal="center"/>
    </xf>
    <xf numFmtId="164" fontId="0" fillId="0" borderId="0" xfId="2" applyFont="1"/>
    <xf numFmtId="166" fontId="1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12" fillId="0" borderId="0" xfId="2" applyFont="1"/>
    <xf numFmtId="0" fontId="0" fillId="0" borderId="0" xfId="0" applyBorder="1"/>
    <xf numFmtId="164" fontId="11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0" applyFont="1" applyBorder="1"/>
    <xf numFmtId="0" fontId="13" fillId="0" borderId="0" xfId="0" applyFont="1"/>
    <xf numFmtId="0" fontId="4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5" fillId="0" borderId="4" xfId="0" applyFont="1" applyBorder="1" applyAlignment="1" applyProtection="1">
      <alignment horizontal="center"/>
    </xf>
    <xf numFmtId="0" fontId="11" fillId="2" borderId="0" xfId="0" applyFont="1" applyFill="1" applyAlignment="1">
      <alignment horizontal="center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49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0" fontId="12" fillId="0" borderId="0" xfId="0" applyFont="1"/>
    <xf numFmtId="0" fontId="0" fillId="0" borderId="0" xfId="0" applyAlignment="1">
      <alignment vertical="top" wrapText="1"/>
    </xf>
    <xf numFmtId="0" fontId="3" fillId="0" borderId="1" xfId="0" applyFont="1" applyBorder="1" applyProtection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8" fillId="0" borderId="5" xfId="0" applyFont="1" applyBorder="1" applyAlignment="1" applyProtection="1">
      <alignment horizontal="center"/>
    </xf>
    <xf numFmtId="0" fontId="3" fillId="0" borderId="5" xfId="0" applyFont="1" applyBorder="1" applyProtection="1"/>
    <xf numFmtId="166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6" fontId="16" fillId="0" borderId="5" xfId="0" applyNumberFormat="1" applyFont="1" applyBorder="1" applyAlignment="1">
      <alignment horizontal="center"/>
    </xf>
    <xf numFmtId="0" fontId="20" fillId="0" borderId="1" xfId="0" applyFont="1" applyBorder="1" applyAlignment="1" applyProtection="1">
      <alignment horizontal="center"/>
      <protection locked="0"/>
    </xf>
    <xf numFmtId="3" fontId="19" fillId="3" borderId="1" xfId="0" applyNumberFormat="1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2" fontId="22" fillId="0" borderId="1" xfId="2" applyNumberFormat="1" applyFont="1" applyBorder="1" applyProtection="1"/>
    <xf numFmtId="2" fontId="19" fillId="4" borderId="1" xfId="2" applyNumberFormat="1" applyFont="1" applyFill="1" applyBorder="1" applyProtection="1">
      <protection locked="0"/>
    </xf>
    <xf numFmtId="2" fontId="19" fillId="0" borderId="1" xfId="2" applyNumberFormat="1" applyFont="1" applyFill="1" applyBorder="1" applyProtection="1">
      <protection locked="0"/>
    </xf>
    <xf numFmtId="2" fontId="19" fillId="3" borderId="1" xfId="2" applyNumberFormat="1" applyFont="1" applyFill="1" applyBorder="1" applyProtection="1">
      <protection locked="0"/>
    </xf>
    <xf numFmtId="2" fontId="22" fillId="0" borderId="1" xfId="2" applyNumberFormat="1" applyFont="1" applyFill="1" applyBorder="1" applyProtection="1"/>
    <xf numFmtId="2" fontId="19" fillId="3" borderId="5" xfId="2" applyNumberFormat="1" applyFont="1" applyFill="1" applyBorder="1" applyProtection="1">
      <protection locked="0"/>
    </xf>
    <xf numFmtId="49" fontId="25" fillId="3" borderId="6" xfId="0" applyNumberFormat="1" applyFont="1" applyFill="1" applyBorder="1" applyAlignment="1">
      <alignment horizontal="center"/>
    </xf>
    <xf numFmtId="0" fontId="27" fillId="3" borderId="7" xfId="0" applyFont="1" applyFill="1" applyBorder="1"/>
    <xf numFmtId="0" fontId="27" fillId="3" borderId="8" xfId="0" applyFont="1" applyFill="1" applyBorder="1"/>
    <xf numFmtId="0" fontId="23" fillId="3" borderId="9" xfId="0" applyFont="1" applyFill="1" applyBorder="1" applyAlignment="1" applyProtection="1">
      <alignment horizontal="left"/>
      <protection locked="0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 textRotation="90" wrapText="1"/>
    </xf>
    <xf numFmtId="0" fontId="32" fillId="0" borderId="9" xfId="0" applyFont="1" applyBorder="1" applyAlignment="1">
      <alignment vertical="center" textRotation="90" wrapText="1"/>
    </xf>
    <xf numFmtId="167" fontId="31" fillId="0" borderId="1" xfId="2" applyNumberFormat="1" applyFont="1" applyBorder="1" applyProtection="1"/>
    <xf numFmtId="167" fontId="34" fillId="0" borderId="3" xfId="2" applyNumberFormat="1" applyFont="1" applyBorder="1" applyProtection="1"/>
    <xf numFmtId="0" fontId="27" fillId="0" borderId="10" xfId="0" applyFont="1" applyBorder="1" applyAlignment="1">
      <alignment vertical="top"/>
    </xf>
    <xf numFmtId="0" fontId="25" fillId="3" borderId="11" xfId="0" applyFont="1" applyFill="1" applyBorder="1" applyAlignment="1" applyProtection="1">
      <alignment horizontal="center" vertical="top"/>
      <protection locked="0"/>
    </xf>
    <xf numFmtId="0" fontId="27" fillId="0" borderId="10" xfId="0" applyFont="1" applyBorder="1" applyAlignment="1">
      <alignment vertical="center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167" fontId="25" fillId="0" borderId="3" xfId="2" applyNumberFormat="1" applyFont="1" applyBorder="1"/>
    <xf numFmtId="0" fontId="27" fillId="3" borderId="12" xfId="0" applyFont="1" applyFill="1" applyBorder="1"/>
    <xf numFmtId="0" fontId="18" fillId="3" borderId="13" xfId="0" applyFont="1" applyFill="1" applyBorder="1"/>
    <xf numFmtId="0" fontId="18" fillId="3" borderId="14" xfId="0" applyFont="1" applyFill="1" applyBorder="1"/>
    <xf numFmtId="0" fontId="18" fillId="3" borderId="6" xfId="0" applyFont="1" applyFill="1" applyBorder="1"/>
    <xf numFmtId="4" fontId="18" fillId="5" borderId="7" xfId="0" applyNumberFormat="1" applyFont="1" applyFill="1" applyBorder="1" applyAlignment="1">
      <alignment horizontal="center"/>
    </xf>
    <xf numFmtId="0" fontId="18" fillId="0" borderId="0" xfId="0" applyFont="1"/>
    <xf numFmtId="3" fontId="19" fillId="0" borderId="4" xfId="0" applyNumberFormat="1" applyFont="1" applyFill="1" applyBorder="1" applyAlignment="1" applyProtection="1">
      <alignment horizontal="center"/>
    </xf>
    <xf numFmtId="0" fontId="18" fillId="0" borderId="0" xfId="0" applyFont="1" applyAlignment="1">
      <alignment horizontal="right"/>
    </xf>
    <xf numFmtId="0" fontId="18" fillId="0" borderId="5" xfId="0" applyFont="1" applyBorder="1"/>
    <xf numFmtId="0" fontId="18" fillId="0" borderId="7" xfId="0" applyFont="1" applyBorder="1"/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16" fontId="18" fillId="0" borderId="5" xfId="0" quotePrefix="1" applyNumberFormat="1" applyFont="1" applyBorder="1" applyAlignment="1">
      <alignment horizontal="center"/>
    </xf>
    <xf numFmtId="0" fontId="27" fillId="0" borderId="15" xfId="0" quotePrefix="1" applyFont="1" applyBorder="1" applyAlignment="1">
      <alignment horizontal="center"/>
    </xf>
    <xf numFmtId="0" fontId="18" fillId="0" borderId="9" xfId="0" applyFont="1" applyBorder="1"/>
    <xf numFmtId="0" fontId="18" fillId="0" borderId="14" xfId="0" applyFont="1" applyBorder="1"/>
    <xf numFmtId="0" fontId="18" fillId="0" borderId="9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0" fontId="25" fillId="0" borderId="0" xfId="0" applyFont="1"/>
    <xf numFmtId="0" fontId="18" fillId="0" borderId="0" xfId="0" applyFont="1" applyAlignment="1">
      <alignment horizontal="center"/>
    </xf>
    <xf numFmtId="0" fontId="26" fillId="0" borderId="0" xfId="0" applyFont="1"/>
    <xf numFmtId="0" fontId="26" fillId="0" borderId="12" xfId="0" applyFont="1" applyFill="1" applyBorder="1"/>
    <xf numFmtId="0" fontId="27" fillId="0" borderId="7" xfId="0" applyFont="1" applyFill="1" applyBorder="1"/>
    <xf numFmtId="0" fontId="27" fillId="0" borderId="8" xfId="0" applyFont="1" applyFill="1" applyBorder="1"/>
    <xf numFmtId="0" fontId="26" fillId="0" borderId="12" xfId="0" applyFont="1" applyFill="1" applyBorder="1" applyAlignment="1">
      <alignment vertical="top"/>
    </xf>
    <xf numFmtId="0" fontId="26" fillId="0" borderId="15" xfId="0" applyFont="1" applyFill="1" applyBorder="1"/>
    <xf numFmtId="0" fontId="27" fillId="0" borderId="8" xfId="0" applyFont="1" applyFill="1" applyBorder="1" applyAlignment="1">
      <alignment horizontal="center" vertical="top"/>
    </xf>
    <xf numFmtId="0" fontId="26" fillId="0" borderId="5" xfId="0" applyFont="1" applyFill="1" applyBorder="1" applyAlignment="1" applyProtection="1">
      <alignment horizontal="center" vertical="top"/>
    </xf>
    <xf numFmtId="0" fontId="18" fillId="0" borderId="6" xfId="0" applyFont="1" applyBorder="1" applyAlignment="1">
      <alignment horizontal="center"/>
    </xf>
    <xf numFmtId="0" fontId="18" fillId="0" borderId="0" xfId="0" quotePrefix="1" applyFont="1"/>
    <xf numFmtId="0" fontId="18" fillId="0" borderId="0" xfId="0" quotePrefix="1" applyFont="1" applyAlignment="1">
      <alignment horizontal="left"/>
    </xf>
    <xf numFmtId="0" fontId="26" fillId="0" borderId="0" xfId="0" quotePrefix="1" applyFont="1" applyAlignment="1">
      <alignment horizontal="left"/>
    </xf>
    <xf numFmtId="49" fontId="22" fillId="3" borderId="1" xfId="0" applyNumberFormat="1" applyFont="1" applyFill="1" applyBorder="1" applyAlignment="1" applyProtection="1">
      <alignment horizontal="center"/>
      <protection locked="0"/>
    </xf>
    <xf numFmtId="0" fontId="22" fillId="3" borderId="1" xfId="0" applyFont="1" applyFill="1" applyBorder="1" applyAlignment="1" applyProtection="1">
      <protection locked="0"/>
    </xf>
    <xf numFmtId="49" fontId="22" fillId="3" borderId="1" xfId="0" applyNumberFormat="1" applyFont="1" applyFill="1" applyBorder="1" applyProtection="1">
      <protection locked="0"/>
    </xf>
    <xf numFmtId="49" fontId="43" fillId="3" borderId="9" xfId="0" applyNumberFormat="1" applyFont="1" applyFill="1" applyBorder="1" applyAlignment="1" applyProtection="1">
      <alignment horizontal="center"/>
      <protection locked="0"/>
    </xf>
    <xf numFmtId="3" fontId="19" fillId="3" borderId="1" xfId="0" applyNumberFormat="1" applyFont="1" applyFill="1" applyBorder="1" applyAlignment="1" applyProtection="1">
      <alignment horizontal="center"/>
    </xf>
    <xf numFmtId="166" fontId="17" fillId="0" borderId="1" xfId="1" applyNumberFormat="1" applyFont="1" applyBorder="1" applyAlignment="1" applyProtection="1">
      <alignment horizontal="center"/>
      <protection locked="0"/>
    </xf>
    <xf numFmtId="0" fontId="26" fillId="0" borderId="1" xfId="0" applyFont="1" applyFill="1" applyBorder="1" applyAlignment="1">
      <alignment horizontal="center" vertical="center"/>
    </xf>
    <xf numFmtId="0" fontId="48" fillId="0" borderId="3" xfId="0" applyFont="1" applyBorder="1" applyAlignment="1">
      <alignment horizontal="center"/>
    </xf>
    <xf numFmtId="0" fontId="25" fillId="0" borderId="16" xfId="0" applyFon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33" fillId="0" borderId="20" xfId="0" applyFont="1" applyBorder="1" applyAlignment="1">
      <alignment wrapText="1"/>
    </xf>
    <xf numFmtId="0" fontId="33" fillId="0" borderId="20" xfId="0" applyFont="1" applyFill="1" applyBorder="1" applyAlignment="1">
      <alignment vertical="center" wrapText="1"/>
    </xf>
    <xf numFmtId="2" fontId="0" fillId="0" borderId="1" xfId="2" applyNumberFormat="1" applyFont="1" applyBorder="1" applyAlignment="1" applyProtection="1">
      <alignment horizontal="center"/>
    </xf>
    <xf numFmtId="0" fontId="1" fillId="0" borderId="0" xfId="0" applyFont="1"/>
    <xf numFmtId="0" fontId="18" fillId="0" borderId="0" xfId="0" applyFont="1"/>
    <xf numFmtId="0" fontId="3" fillId="0" borderId="8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22" fillId="3" borderId="17" xfId="0" applyFont="1" applyFill="1" applyBorder="1" applyAlignment="1" applyProtection="1">
      <alignment horizontal="left"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3" borderId="18" xfId="0" applyFont="1" applyFill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indent="1"/>
      <protection locked="0"/>
    </xf>
    <xf numFmtId="0" fontId="18" fillId="0" borderId="18" xfId="0" applyFont="1" applyBorder="1" applyAlignment="1">
      <alignment horizontal="left" indent="1"/>
    </xf>
    <xf numFmtId="167" fontId="31" fillId="0" borderId="5" xfId="2" applyNumberFormat="1" applyFont="1" applyBorder="1" applyAlignment="1" applyProtection="1">
      <alignment horizontal="right"/>
    </xf>
    <xf numFmtId="167" fontId="31" fillId="0" borderId="9" xfId="2" applyNumberFormat="1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4" fillId="0" borderId="12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left" indent="1"/>
      <protection locked="0"/>
    </xf>
    <xf numFmtId="0" fontId="18" fillId="0" borderId="8" xfId="0" applyFont="1" applyBorder="1" applyAlignment="1">
      <alignment horizontal="left" indent="1"/>
    </xf>
    <xf numFmtId="0" fontId="19" fillId="0" borderId="13" xfId="0" applyFont="1" applyBorder="1" applyAlignment="1" applyProtection="1">
      <alignment horizontal="left" indent="1"/>
      <protection locked="0"/>
    </xf>
    <xf numFmtId="0" fontId="18" fillId="0" borderId="6" xfId="0" applyFont="1" applyBorder="1" applyAlignment="1">
      <alignment horizontal="left" indent="1"/>
    </xf>
    <xf numFmtId="0" fontId="19" fillId="0" borderId="8" xfId="0" applyFont="1" applyBorder="1" applyAlignment="1" applyProtection="1">
      <alignment horizontal="left" indent="1"/>
      <protection locked="0"/>
    </xf>
    <xf numFmtId="0" fontId="19" fillId="0" borderId="6" xfId="0" applyFont="1" applyBorder="1" applyAlignment="1" applyProtection="1">
      <alignment horizontal="left" indent="1"/>
      <protection locked="0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6" fillId="0" borderId="12" xfId="0" applyFont="1" applyFill="1" applyBorder="1" applyAlignment="1"/>
    <xf numFmtId="0" fontId="18" fillId="0" borderId="7" xfId="0" applyFont="1" applyFill="1" applyBorder="1" applyAlignment="1"/>
    <xf numFmtId="0" fontId="18" fillId="0" borderId="8" xfId="0" applyFont="1" applyFill="1" applyBorder="1" applyAlignment="1"/>
    <xf numFmtId="0" fontId="22" fillId="3" borderId="13" xfId="0" applyFont="1" applyFill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49" fontId="22" fillId="0" borderId="17" xfId="0" applyNumberFormat="1" applyFont="1" applyBorder="1" applyAlignment="1" applyProtection="1">
      <alignment horizontal="center"/>
    </xf>
    <xf numFmtId="49" fontId="22" fillId="0" borderId="18" xfId="0" applyNumberFormat="1" applyFont="1" applyBorder="1" applyAlignment="1" applyProtection="1">
      <alignment horizontal="center"/>
    </xf>
    <xf numFmtId="0" fontId="32" fillId="0" borderId="8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 textRotation="90"/>
    </xf>
    <xf numFmtId="0" fontId="32" fillId="0" borderId="6" xfId="0" applyFont="1" applyBorder="1" applyAlignment="1">
      <alignment horizontal="center" vertical="center" textRotation="90"/>
    </xf>
    <xf numFmtId="0" fontId="32" fillId="0" borderId="8" xfId="0" applyFont="1" applyBorder="1" applyAlignment="1">
      <alignment horizontal="right" vertical="center" textRotation="90"/>
    </xf>
    <xf numFmtId="0" fontId="32" fillId="0" borderId="6" xfId="0" applyFont="1" applyBorder="1" applyAlignment="1">
      <alignment horizontal="right" vertical="center" textRotation="90"/>
    </xf>
    <xf numFmtId="0" fontId="26" fillId="0" borderId="17" xfId="0" applyFont="1" applyBorder="1" applyAlignment="1"/>
    <xf numFmtId="0" fontId="18" fillId="0" borderId="19" xfId="0" applyFont="1" applyBorder="1" applyAlignment="1"/>
    <xf numFmtId="0" fontId="18" fillId="0" borderId="18" xfId="0" applyFont="1" applyBorder="1" applyAlignment="1"/>
    <xf numFmtId="0" fontId="26" fillId="0" borderId="17" xfId="0" quotePrefix="1" applyFont="1" applyBorder="1" applyAlignment="1">
      <alignment horizontal="left"/>
    </xf>
    <xf numFmtId="0" fontId="33" fillId="0" borderId="17" xfId="0" quotePrefix="1" applyFont="1" applyBorder="1" applyAlignment="1">
      <alignment horizontal="left" vertical="center" wrapText="1"/>
    </xf>
    <xf numFmtId="0" fontId="46" fillId="0" borderId="19" xfId="0" applyFont="1" applyBorder="1" applyAlignment="1">
      <alignment vertical="center"/>
    </xf>
    <xf numFmtId="0" fontId="46" fillId="0" borderId="18" xfId="0" applyFont="1" applyBorder="1" applyAlignment="1">
      <alignment vertical="center"/>
    </xf>
    <xf numFmtId="0" fontId="26" fillId="0" borderId="17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22" fillId="0" borderId="18" xfId="0" applyFont="1" applyBorder="1" applyAlignment="1">
      <alignment horizontal="center"/>
    </xf>
    <xf numFmtId="0" fontId="40" fillId="7" borderId="20" xfId="0" quotePrefix="1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/>
    <xf numFmtId="0" fontId="22" fillId="3" borderId="12" xfId="0" applyFont="1" applyFill="1" applyBorder="1" applyAlignment="1" applyProtection="1">
      <protection locked="0"/>
    </xf>
    <xf numFmtId="0" fontId="22" fillId="3" borderId="7" xfId="0" applyFont="1" applyFill="1" applyBorder="1" applyAlignment="1" applyProtection="1">
      <protection locked="0"/>
    </xf>
    <xf numFmtId="0" fontId="22" fillId="3" borderId="8" xfId="0" applyFont="1" applyFill="1" applyBorder="1" applyAlignment="1" applyProtection="1">
      <protection locked="0"/>
    </xf>
    <xf numFmtId="0" fontId="22" fillId="3" borderId="13" xfId="0" applyFont="1" applyFill="1" applyBorder="1" applyAlignment="1" applyProtection="1">
      <protection locked="0"/>
    </xf>
    <xf numFmtId="0" fontId="22" fillId="3" borderId="14" xfId="0" applyFont="1" applyFill="1" applyBorder="1" applyAlignment="1" applyProtection="1">
      <protection locked="0"/>
    </xf>
    <xf numFmtId="0" fontId="22" fillId="3" borderId="6" xfId="0" applyFont="1" applyFill="1" applyBorder="1" applyAlignment="1" applyProtection="1">
      <protection locked="0"/>
    </xf>
    <xf numFmtId="49" fontId="22" fillId="3" borderId="17" xfId="0" applyNumberFormat="1" applyFont="1" applyFill="1" applyBorder="1" applyAlignment="1" applyProtection="1">
      <alignment horizontal="left"/>
      <protection locked="0"/>
    </xf>
    <xf numFmtId="0" fontId="22" fillId="0" borderId="19" xfId="0" applyFont="1" applyBorder="1" applyAlignment="1" applyProtection="1">
      <protection locked="0"/>
    </xf>
    <xf numFmtId="0" fontId="22" fillId="0" borderId="18" xfId="0" applyFont="1" applyBorder="1" applyAlignment="1" applyProtection="1">
      <protection locked="0"/>
    </xf>
    <xf numFmtId="49" fontId="22" fillId="3" borderId="17" xfId="0" applyNumberFormat="1" applyFont="1" applyFill="1" applyBorder="1" applyAlignment="1" applyProtection="1">
      <alignment horizontal="center"/>
      <protection locked="0"/>
    </xf>
    <xf numFmtId="49" fontId="22" fillId="3" borderId="18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/>
    <xf numFmtId="0" fontId="0" fillId="0" borderId="8" xfId="0" applyBorder="1" applyAlignment="1"/>
    <xf numFmtId="49" fontId="26" fillId="0" borderId="12" xfId="0" applyNumberFormat="1" applyFont="1" applyFill="1" applyBorder="1" applyAlignment="1" applyProtection="1">
      <alignment horizontal="left" vertical="top"/>
    </xf>
    <xf numFmtId="0" fontId="18" fillId="0" borderId="7" xfId="0" applyFont="1" applyFill="1" applyBorder="1" applyAlignment="1" applyProtection="1">
      <alignment horizontal="left" vertical="top"/>
    </xf>
    <xf numFmtId="0" fontId="18" fillId="0" borderId="8" xfId="0" applyFont="1" applyFill="1" applyBorder="1" applyAlignment="1" applyProtection="1">
      <alignment horizontal="left" vertical="top"/>
    </xf>
    <xf numFmtId="0" fontId="26" fillId="3" borderId="13" xfId="0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/>
      <protection locked="0"/>
    </xf>
    <xf numFmtId="0" fontId="18" fillId="3" borderId="6" xfId="0" applyFont="1" applyFill="1" applyBorder="1" applyAlignment="1" applyProtection="1">
      <alignment horizontal="center"/>
      <protection locked="0"/>
    </xf>
    <xf numFmtId="0" fontId="24" fillId="0" borderId="0" xfId="0" quotePrefix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49" fontId="25" fillId="4" borderId="13" xfId="0" applyNumberFormat="1" applyFont="1" applyFill="1" applyBorder="1" applyAlignment="1" applyProtection="1">
      <alignment horizontal="center"/>
      <protection locked="0"/>
    </xf>
    <xf numFmtId="49" fontId="25" fillId="4" borderId="14" xfId="0" applyNumberFormat="1" applyFont="1" applyFill="1" applyBorder="1" applyAlignment="1" applyProtection="1">
      <alignment horizontal="center"/>
      <protection locked="0"/>
    </xf>
    <xf numFmtId="49" fontId="25" fillId="4" borderId="6" xfId="0" applyNumberFormat="1" applyFont="1" applyFill="1" applyBorder="1" applyAlignment="1" applyProtection="1">
      <alignment horizontal="center"/>
      <protection locked="0"/>
    </xf>
    <xf numFmtId="0" fontId="27" fillId="0" borderId="17" xfId="0" applyFont="1" applyFill="1" applyBorder="1" applyAlignment="1">
      <alignment vertical="top"/>
    </xf>
    <xf numFmtId="0" fontId="0" fillId="0" borderId="18" xfId="0" applyBorder="1" applyAlignment="1"/>
    <xf numFmtId="0" fontId="26" fillId="0" borderId="12" xfId="0" quotePrefix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5" fillId="0" borderId="19" xfId="0" applyFont="1" applyBorder="1" applyAlignment="1"/>
    <xf numFmtId="0" fontId="32" fillId="0" borderId="12" xfId="0" applyFont="1" applyBorder="1" applyAlignment="1">
      <alignment horizontal="center" vertical="center" textRotation="90"/>
    </xf>
    <xf numFmtId="0" fontId="32" fillId="0" borderId="20" xfId="0" applyFont="1" applyBorder="1" applyAlignment="1">
      <alignment horizontal="center" vertical="center" textRotation="90"/>
    </xf>
    <xf numFmtId="0" fontId="18" fillId="0" borderId="20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23" fillId="3" borderId="13" xfId="0" applyFont="1" applyFill="1" applyBorder="1" applyAlignment="1" applyProtection="1">
      <alignment vertical="top"/>
      <protection locked="0"/>
    </xf>
    <xf numFmtId="0" fontId="23" fillId="3" borderId="14" xfId="0" applyFont="1" applyFill="1" applyBorder="1" applyAlignment="1" applyProtection="1">
      <protection locked="0"/>
    </xf>
    <xf numFmtId="0" fontId="23" fillId="3" borderId="6" xfId="0" applyFont="1" applyFill="1" applyBorder="1" applyAlignment="1" applyProtection="1">
      <protection locked="0"/>
    </xf>
    <xf numFmtId="0" fontId="27" fillId="0" borderId="5" xfId="0" applyFont="1" applyFill="1" applyBorder="1" applyAlignment="1">
      <alignment horizontal="center" wrapText="1"/>
    </xf>
    <xf numFmtId="0" fontId="27" fillId="0" borderId="9" xfId="0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49" fontId="23" fillId="0" borderId="13" xfId="0" applyNumberFormat="1" applyFont="1" applyBorder="1" applyAlignment="1" applyProtection="1">
      <alignment horizontal="center"/>
      <protection locked="0"/>
    </xf>
    <xf numFmtId="49" fontId="23" fillId="0" borderId="14" xfId="0" applyNumberFormat="1" applyFont="1" applyBorder="1" applyAlignment="1" applyProtection="1">
      <alignment horizontal="center"/>
      <protection locked="0"/>
    </xf>
    <xf numFmtId="49" fontId="23" fillId="0" borderId="6" xfId="0" applyNumberFormat="1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quotePrefix="1" applyFont="1" applyAlignment="1">
      <alignment horizontal="left" vertical="top" textRotation="180"/>
    </xf>
    <xf numFmtId="0" fontId="18" fillId="0" borderId="0" xfId="0" applyFont="1" applyAlignment="1"/>
    <xf numFmtId="0" fontId="22" fillId="0" borderId="18" xfId="0" applyFont="1" applyBorder="1" applyAlignment="1" applyProtection="1">
      <alignment horizontal="center"/>
      <protection locked="0"/>
    </xf>
    <xf numFmtId="0" fontId="26" fillId="0" borderId="17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3" fillId="3" borderId="13" xfId="0" applyFont="1" applyFill="1" applyBorder="1" applyAlignment="1" applyProtection="1">
      <alignment horizontal="left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26" fillId="0" borderId="17" xfId="0" applyFont="1" applyFill="1" applyBorder="1" applyAlignment="1">
      <alignment horizontal="center"/>
    </xf>
    <xf numFmtId="0" fontId="26" fillId="0" borderId="18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49" fontId="22" fillId="3" borderId="13" xfId="0" applyNumberFormat="1" applyFont="1" applyFill="1" applyBorder="1" applyAlignment="1" applyProtection="1">
      <alignment horizontal="center"/>
      <protection locked="0"/>
    </xf>
    <xf numFmtId="49" fontId="22" fillId="3" borderId="14" xfId="0" applyNumberFormat="1" applyFont="1" applyFill="1" applyBorder="1" applyAlignment="1" applyProtection="1">
      <alignment horizontal="center"/>
      <protection locked="0"/>
    </xf>
    <xf numFmtId="0" fontId="22" fillId="3" borderId="6" xfId="0" applyFont="1" applyFill="1" applyBorder="1" applyAlignment="1" applyProtection="1">
      <alignment horizontal="center"/>
      <protection locked="0"/>
    </xf>
    <xf numFmtId="0" fontId="26" fillId="0" borderId="5" xfId="0" quotePrefix="1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30" fillId="3" borderId="13" xfId="0" applyFont="1" applyFill="1" applyBorder="1" applyAlignment="1" applyProtection="1">
      <protection locked="0"/>
    </xf>
    <xf numFmtId="0" fontId="18" fillId="0" borderId="14" xfId="0" applyFont="1" applyBorder="1" applyAlignment="1" applyProtection="1">
      <protection locked="0"/>
    </xf>
    <xf numFmtId="0" fontId="18" fillId="0" borderId="6" xfId="0" applyFont="1" applyBorder="1" applyAlignment="1" applyProtection="1">
      <protection locked="0"/>
    </xf>
    <xf numFmtId="0" fontId="26" fillId="0" borderId="5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0" fillId="0" borderId="0" xfId="0" applyAlignment="1"/>
    <xf numFmtId="0" fontId="26" fillId="0" borderId="14" xfId="0" quotePrefix="1" applyFont="1" applyBorder="1" applyAlignment="1" applyProtection="1">
      <alignment horizontal="left" vertical="center"/>
    </xf>
    <xf numFmtId="0" fontId="18" fillId="0" borderId="14" xfId="0" applyFont="1" applyBorder="1" applyAlignment="1">
      <alignment vertical="center"/>
    </xf>
    <xf numFmtId="0" fontId="34" fillId="0" borderId="17" xfId="0" applyFont="1" applyBorder="1" applyAlignment="1"/>
    <xf numFmtId="49" fontId="19" fillId="0" borderId="21" xfId="0" quotePrefix="1" applyNumberFormat="1" applyFont="1" applyBorder="1" applyAlignment="1">
      <alignment horizontal="center"/>
    </xf>
    <xf numFmtId="49" fontId="19" fillId="0" borderId="22" xfId="0" applyNumberFormat="1" applyFont="1" applyBorder="1" applyAlignment="1">
      <alignment horizontal="center"/>
    </xf>
    <xf numFmtId="166" fontId="16" fillId="3" borderId="5" xfId="0" applyNumberFormat="1" applyFont="1" applyFill="1" applyBorder="1" applyAlignment="1" applyProtection="1">
      <alignment horizontal="center"/>
    </xf>
    <xf numFmtId="166" fontId="16" fillId="3" borderId="9" xfId="0" applyNumberFormat="1" applyFont="1" applyFill="1" applyBorder="1" applyAlignment="1" applyProtection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2" fillId="0" borderId="12" xfId="0" applyNumberFormat="1" applyFont="1" applyBorder="1" applyAlignment="1" applyProtection="1">
      <alignment horizontal="center"/>
    </xf>
    <xf numFmtId="0" fontId="22" fillId="0" borderId="8" xfId="0" applyFont="1" applyBorder="1" applyAlignment="1">
      <alignment horizontal="center"/>
    </xf>
    <xf numFmtId="0" fontId="22" fillId="0" borderId="13" xfId="0" applyFont="1" applyBorder="1" applyAlignment="1" applyProtection="1">
      <alignment horizontal="center"/>
    </xf>
    <xf numFmtId="0" fontId="22" fillId="0" borderId="6" xfId="0" applyFont="1" applyBorder="1" applyAlignment="1">
      <alignment horizontal="center"/>
    </xf>
    <xf numFmtId="0" fontId="34" fillId="0" borderId="8" xfId="0" applyFont="1" applyBorder="1" applyAlignment="1">
      <alignment horizontal="center" vertical="center" textRotation="90"/>
    </xf>
    <xf numFmtId="0" fontId="18" fillId="0" borderId="2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 textRotation="90"/>
    </xf>
    <xf numFmtId="0" fontId="34" fillId="0" borderId="8" xfId="0" quotePrefix="1" applyFont="1" applyBorder="1" applyAlignment="1">
      <alignment horizontal="center" vertical="center" textRotation="90"/>
    </xf>
    <xf numFmtId="0" fontId="35" fillId="0" borderId="12" xfId="0" applyFont="1" applyBorder="1" applyAlignment="1">
      <alignment horizontal="center" vertical="center" textRotation="90"/>
    </xf>
    <xf numFmtId="0" fontId="35" fillId="0" borderId="13" xfId="0" applyFont="1" applyBorder="1" applyAlignment="1">
      <alignment horizontal="center" vertical="center" textRotation="90"/>
    </xf>
    <xf numFmtId="0" fontId="32" fillId="0" borderId="13" xfId="0" applyFont="1" applyBorder="1" applyAlignment="1">
      <alignment horizontal="center" vertical="center" textRotation="90"/>
    </xf>
    <xf numFmtId="0" fontId="9" fillId="0" borderId="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49" fontId="19" fillId="0" borderId="21" xfId="0" applyNumberFormat="1" applyFont="1" applyBorder="1" applyAlignment="1">
      <alignment horizontal="center"/>
    </xf>
    <xf numFmtId="0" fontId="18" fillId="3" borderId="9" xfId="0" applyFont="1" applyFill="1" applyBorder="1" applyAlignment="1" applyProtection="1">
      <alignment horizontal="center"/>
    </xf>
    <xf numFmtId="0" fontId="34" fillId="0" borderId="12" xfId="0" quotePrefix="1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49" fontId="7" fillId="0" borderId="12" xfId="0" applyNumberFormat="1" applyFont="1" applyBorder="1" applyAlignment="1" applyProtection="1">
      <alignment horizontal="center"/>
    </xf>
    <xf numFmtId="49" fontId="7" fillId="0" borderId="13" xfId="0" applyNumberFormat="1" applyFont="1" applyBorder="1" applyAlignment="1" applyProtection="1">
      <alignment horizontal="center"/>
    </xf>
    <xf numFmtId="0" fontId="27" fillId="0" borderId="12" xfId="0" applyFont="1" applyBorder="1" applyAlignment="1">
      <alignment vertical="center" wrapText="1"/>
    </xf>
    <xf numFmtId="0" fontId="36" fillId="0" borderId="7" xfId="0" applyFont="1" applyBorder="1" applyAlignment="1">
      <alignment vertical="center" wrapText="1"/>
    </xf>
    <xf numFmtId="0" fontId="36" fillId="0" borderId="8" xfId="0" applyFont="1" applyBorder="1" applyAlignment="1">
      <alignment vertical="center" wrapText="1"/>
    </xf>
    <xf numFmtId="0" fontId="36" fillId="0" borderId="20" xfId="0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14" xfId="0" applyFont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2" fontId="19" fillId="3" borderId="5" xfId="2" applyNumberFormat="1" applyFont="1" applyFill="1" applyBorder="1" applyAlignment="1" applyProtection="1">
      <alignment horizontal="right"/>
    </xf>
    <xf numFmtId="2" fontId="19" fillId="3" borderId="9" xfId="2" applyNumberFormat="1" applyFont="1" applyFill="1" applyBorder="1" applyAlignment="1" applyProtection="1">
      <alignment horizontal="right"/>
    </xf>
    <xf numFmtId="0" fontId="12" fillId="0" borderId="9" xfId="0" applyFont="1" applyBorder="1" applyAlignment="1" applyProtection="1">
      <alignment horizontal="center" vertical="center"/>
    </xf>
    <xf numFmtId="49" fontId="10" fillId="0" borderId="12" xfId="0" applyNumberFormat="1" applyFont="1" applyBorder="1" applyAlignment="1" applyProtection="1">
      <alignment horizontal="center"/>
    </xf>
    <xf numFmtId="49" fontId="10" fillId="0" borderId="13" xfId="0" applyNumberFormat="1" applyFont="1" applyBorder="1" applyAlignment="1" applyProtection="1">
      <alignment horizontal="center"/>
    </xf>
    <xf numFmtId="0" fontId="22" fillId="0" borderId="17" xfId="0" applyFont="1" applyBorder="1" applyAlignment="1" applyProtection="1">
      <alignment horizontal="center"/>
    </xf>
    <xf numFmtId="165" fontId="21" fillId="3" borderId="13" xfId="0" applyNumberFormat="1" applyFont="1" applyFill="1" applyBorder="1" applyAlignment="1" applyProtection="1">
      <alignment horizontal="center"/>
      <protection locked="0"/>
    </xf>
    <xf numFmtId="165" fontId="21" fillId="3" borderId="14" xfId="0" applyNumberFormat="1" applyFont="1" applyFill="1" applyBorder="1" applyAlignment="1" applyProtection="1">
      <alignment horizontal="center"/>
      <protection locked="0"/>
    </xf>
    <xf numFmtId="165" fontId="21" fillId="3" borderId="6" xfId="0" applyNumberFormat="1" applyFont="1" applyFill="1" applyBorder="1" applyAlignment="1" applyProtection="1">
      <alignment horizontal="center"/>
      <protection locked="0"/>
    </xf>
    <xf numFmtId="49" fontId="23" fillId="3" borderId="13" xfId="0" applyNumberFormat="1" applyFont="1" applyFill="1" applyBorder="1" applyAlignment="1" applyProtection="1">
      <alignment horizontal="center"/>
      <protection locked="0"/>
    </xf>
    <xf numFmtId="0" fontId="25" fillId="0" borderId="19" xfId="0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26" fillId="0" borderId="12" xfId="0" applyFont="1" applyBorder="1" applyAlignment="1"/>
    <xf numFmtId="0" fontId="26" fillId="0" borderId="7" xfId="0" applyFont="1" applyBorder="1" applyAlignment="1"/>
    <xf numFmtId="0" fontId="26" fillId="0" borderId="8" xfId="0" applyFont="1" applyBorder="1" applyAlignment="1"/>
    <xf numFmtId="0" fontId="27" fillId="0" borderId="17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1" fontId="22" fillId="0" borderId="17" xfId="0" applyNumberFormat="1" applyFont="1" applyBorder="1" applyAlignment="1" applyProtection="1">
      <alignment horizontal="center"/>
    </xf>
    <xf numFmtId="1" fontId="22" fillId="0" borderId="18" xfId="0" applyNumberFormat="1" applyFont="1" applyBorder="1" applyAlignment="1" applyProtection="1">
      <alignment horizontal="center"/>
    </xf>
    <xf numFmtId="0" fontId="18" fillId="0" borderId="13" xfId="0" applyFont="1" applyBorder="1" applyAlignment="1"/>
    <xf numFmtId="0" fontId="18" fillId="0" borderId="14" xfId="0" applyFont="1" applyBorder="1" applyAlignment="1"/>
    <xf numFmtId="0" fontId="18" fillId="0" borderId="6" xfId="0" applyFont="1" applyBorder="1" applyAlignment="1"/>
    <xf numFmtId="0" fontId="27" fillId="0" borderId="12" xfId="0" applyFont="1" applyBorder="1" applyAlignment="1"/>
    <xf numFmtId="0" fontId="18" fillId="0" borderId="7" xfId="0" applyFont="1" applyBorder="1" applyAlignment="1"/>
    <xf numFmtId="0" fontId="18" fillId="0" borderId="8" xfId="0" applyFont="1" applyBorder="1" applyAlignment="1"/>
    <xf numFmtId="0" fontId="27" fillId="0" borderId="17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34" fillId="0" borderId="12" xfId="0" applyFont="1" applyBorder="1" applyAlignment="1"/>
    <xf numFmtId="0" fontId="8" fillId="0" borderId="23" xfId="0" applyFont="1" applyBorder="1" applyAlignment="1" applyProtection="1">
      <alignment horizontal="center"/>
    </xf>
    <xf numFmtId="0" fontId="0" fillId="0" borderId="24" xfId="0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36" fillId="5" borderId="12" xfId="0" applyFont="1" applyFill="1" applyBorder="1" applyAlignment="1"/>
    <xf numFmtId="0" fontId="36" fillId="5" borderId="7" xfId="0" applyFont="1" applyFill="1" applyBorder="1" applyAlignment="1"/>
    <xf numFmtId="0" fontId="37" fillId="6" borderId="17" xfId="0" quotePrefix="1" applyFont="1" applyFill="1" applyBorder="1" applyAlignment="1">
      <alignment horizontal="left"/>
    </xf>
    <xf numFmtId="0" fontId="38" fillId="6" borderId="19" xfId="0" applyFont="1" applyFill="1" applyBorder="1" applyAlignment="1"/>
    <xf numFmtId="0" fontId="38" fillId="6" borderId="18" xfId="0" applyFont="1" applyFill="1" applyBorder="1" applyAlignment="1"/>
    <xf numFmtId="0" fontId="26" fillId="3" borderId="25" xfId="0" quotePrefix="1" applyFont="1" applyFill="1" applyBorder="1" applyAlignment="1">
      <alignment horizontal="left"/>
    </xf>
    <xf numFmtId="0" fontId="18" fillId="3" borderId="26" xfId="0" applyFont="1" applyFill="1" applyBorder="1" applyAlignment="1">
      <alignment horizontal="left"/>
    </xf>
    <xf numFmtId="0" fontId="18" fillId="3" borderId="27" xfId="0" applyFont="1" applyFill="1" applyBorder="1" applyAlignment="1">
      <alignment horizontal="left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3" xfId="0" quotePrefix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2" xfId="0" quotePrefix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18" fillId="0" borderId="0" xfId="0" applyNumberFormat="1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8" fillId="0" borderId="17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</cellXfs>
  <cellStyles count="3">
    <cellStyle name="Hyperkobling" xfId="1" builtinId="8"/>
    <cellStyle name="Komma" xfId="2" builtinId="3"/>
    <cellStyle name="Normal" xfId="0" builtinId="0"/>
  </cellStyles>
  <dxfs count="8"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34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gjeringen.no/nb/dep/fad/dok/lover-og-regler/retningslinjer/2009/utenlandsregulativet.html?id=43864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showZeros="0" zoomScaleNormal="100" workbookViewId="0">
      <selection activeCell="M2" sqref="M2:O2"/>
    </sheetView>
  </sheetViews>
  <sheetFormatPr baseColWidth="10" defaultRowHeight="12.75" x14ac:dyDescent="0.2"/>
  <cols>
    <col min="1" max="2" width="2.6640625" customWidth="1"/>
    <col min="3" max="3" width="11.33203125" customWidth="1"/>
    <col min="4" max="4" width="10" customWidth="1"/>
    <col min="5" max="5" width="6.6640625" customWidth="1"/>
    <col min="6" max="6" width="9.83203125" customWidth="1"/>
    <col min="7" max="7" width="7.83203125" customWidth="1"/>
    <col min="8" max="8" width="16.83203125" customWidth="1"/>
    <col min="9" max="9" width="0.1640625" customWidth="1"/>
    <col min="10" max="10" width="0.33203125" hidden="1" customWidth="1"/>
    <col min="11" max="11" width="14" customWidth="1"/>
    <col min="12" max="12" width="1.6640625" customWidth="1"/>
    <col min="13" max="13" width="12.6640625" customWidth="1"/>
    <col min="14" max="14" width="13.5" customWidth="1"/>
    <col min="15" max="15" width="16.33203125" customWidth="1"/>
    <col min="16" max="16" width="0" hidden="1" customWidth="1"/>
    <col min="17" max="17" width="13.5" customWidth="1"/>
    <col min="18" max="18" width="17.33203125" customWidth="1"/>
  </cols>
  <sheetData>
    <row r="1" spans="1:19" ht="11.25" customHeight="1" x14ac:dyDescent="0.2">
      <c r="A1" s="191" t="s">
        <v>216</v>
      </c>
      <c r="B1" s="192"/>
      <c r="C1" s="192"/>
      <c r="D1" s="192"/>
      <c r="E1" s="192"/>
      <c r="F1" s="192"/>
      <c r="G1" s="192"/>
      <c r="H1" s="193"/>
      <c r="I1" s="193"/>
      <c r="J1" s="193"/>
      <c r="K1" s="193"/>
      <c r="L1" s="194"/>
      <c r="M1" s="185" t="s">
        <v>98</v>
      </c>
      <c r="N1" s="186"/>
      <c r="O1" s="187"/>
      <c r="P1" s="98" t="s">
        <v>28</v>
      </c>
      <c r="Q1" s="99" t="s">
        <v>28</v>
      </c>
      <c r="R1" s="169" t="s">
        <v>221</v>
      </c>
    </row>
    <row r="2" spans="1:19" s="1" customFormat="1" ht="13.5" customHeight="1" x14ac:dyDescent="0.4">
      <c r="A2" s="192"/>
      <c r="B2" s="192"/>
      <c r="C2" s="192"/>
      <c r="D2" s="192"/>
      <c r="E2" s="192"/>
      <c r="F2" s="192"/>
      <c r="G2" s="192"/>
      <c r="H2" s="193"/>
      <c r="I2" s="193"/>
      <c r="J2" s="193"/>
      <c r="K2" s="193"/>
      <c r="L2" s="194"/>
      <c r="M2" s="188"/>
      <c r="N2" s="189"/>
      <c r="O2" s="190"/>
      <c r="P2" s="55"/>
      <c r="Q2" s="107"/>
      <c r="R2" s="170"/>
    </row>
    <row r="3" spans="1:19" s="2" customFormat="1" ht="11.25" customHeight="1" x14ac:dyDescent="0.2">
      <c r="A3" s="220" t="s">
        <v>267</v>
      </c>
      <c r="B3" s="221"/>
      <c r="C3" s="146" t="s">
        <v>128</v>
      </c>
      <c r="D3" s="183"/>
      <c r="E3" s="183"/>
      <c r="F3" s="183"/>
      <c r="G3" s="183"/>
      <c r="H3" s="184"/>
      <c r="I3" s="146" t="s">
        <v>27</v>
      </c>
      <c r="J3" s="147"/>
      <c r="K3" s="147"/>
      <c r="L3" s="147"/>
      <c r="M3" s="147"/>
      <c r="N3" s="147"/>
      <c r="O3" s="147"/>
      <c r="P3" s="147"/>
      <c r="Q3" s="148"/>
      <c r="R3" s="170"/>
    </row>
    <row r="4" spans="1:19" ht="18.75" customHeight="1" x14ac:dyDescent="0.35">
      <c r="A4" s="221"/>
      <c r="B4" s="221"/>
      <c r="C4" s="292"/>
      <c r="D4" s="293"/>
      <c r="E4" s="293"/>
      <c r="F4" s="293"/>
      <c r="G4" s="293"/>
      <c r="H4" s="294"/>
      <c r="I4" s="242"/>
      <c r="J4" s="243"/>
      <c r="K4" s="243"/>
      <c r="L4" s="243"/>
      <c r="M4" s="243"/>
      <c r="N4" s="243"/>
      <c r="O4" s="243"/>
      <c r="P4" s="243"/>
      <c r="Q4" s="244"/>
      <c r="R4" s="170"/>
    </row>
    <row r="5" spans="1:19" s="6" customFormat="1" x14ac:dyDescent="0.2">
      <c r="A5" s="221"/>
      <c r="B5" s="221"/>
      <c r="C5" s="146" t="s">
        <v>0</v>
      </c>
      <c r="D5" s="147"/>
      <c r="E5" s="147"/>
      <c r="F5" s="147"/>
      <c r="G5" s="148"/>
      <c r="H5" s="97" t="s">
        <v>25</v>
      </c>
      <c r="I5" s="146" t="s">
        <v>26</v>
      </c>
      <c r="J5" s="147"/>
      <c r="K5" s="147"/>
      <c r="L5" s="147"/>
      <c r="M5" s="148"/>
      <c r="N5" s="298" t="s">
        <v>109</v>
      </c>
      <c r="O5" s="299"/>
      <c r="P5" s="299"/>
      <c r="Q5" s="300"/>
      <c r="R5" s="170"/>
    </row>
    <row r="6" spans="1:19" ht="18" customHeight="1" x14ac:dyDescent="0.25">
      <c r="A6" s="221"/>
      <c r="B6" s="221"/>
      <c r="C6" s="225" t="s">
        <v>91</v>
      </c>
      <c r="D6" s="226"/>
      <c r="E6" s="226"/>
      <c r="F6" s="226"/>
      <c r="G6" s="226"/>
      <c r="H6" s="58"/>
      <c r="I6" s="295"/>
      <c r="J6" s="243"/>
      <c r="K6" s="243"/>
      <c r="L6" s="243"/>
      <c r="M6" s="243"/>
      <c r="N6" s="216"/>
      <c r="O6" s="217"/>
      <c r="P6" s="217"/>
      <c r="Q6" s="218"/>
      <c r="R6" s="170"/>
    </row>
    <row r="7" spans="1:19" s="4" customFormat="1" ht="15.75" x14ac:dyDescent="0.25">
      <c r="A7" s="221"/>
      <c r="B7" s="221"/>
      <c r="C7" s="204" t="s">
        <v>1</v>
      </c>
      <c r="D7" s="159"/>
      <c r="E7" s="159"/>
      <c r="F7" s="159"/>
      <c r="G7" s="159"/>
      <c r="H7" s="296" t="str">
        <f>IF(C4="","Lønnstaker skal kun skrive i fargede felt.  Mørke felt v/ utenlandsreiser.",R28 &amp; " " &amp; R29 &amp; " " &amp; R30 &amp; " " &amp; R31)</f>
        <v>Lønnstaker skal kun skrive i fargede felt.  Mørke felt v/ utenlandsreiser.</v>
      </c>
      <c r="I7" s="296"/>
      <c r="J7" s="296"/>
      <c r="K7" s="296"/>
      <c r="L7" s="296"/>
      <c r="M7" s="296"/>
      <c r="N7" s="296"/>
      <c r="O7" s="296"/>
      <c r="P7" s="296"/>
      <c r="Q7" s="297"/>
      <c r="R7" s="170"/>
    </row>
    <row r="8" spans="1:19" s="6" customFormat="1" ht="12.75" customHeight="1" x14ac:dyDescent="0.2">
      <c r="A8" s="221"/>
      <c r="B8" s="221"/>
      <c r="C8" s="96" t="s">
        <v>222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198" t="s">
        <v>91</v>
      </c>
      <c r="O8" s="171"/>
      <c r="P8" s="171"/>
      <c r="Q8" s="199"/>
      <c r="R8" s="170"/>
    </row>
    <row r="9" spans="1:19" s="6" customFormat="1" ht="18.75" customHeight="1" x14ac:dyDescent="0.25">
      <c r="A9" s="219"/>
      <c r="B9" s="219"/>
      <c r="C9" s="209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1"/>
      <c r="R9" s="115"/>
    </row>
    <row r="10" spans="1:19" s="6" customFormat="1" x14ac:dyDescent="0.2">
      <c r="A10" s="219"/>
      <c r="B10" s="219"/>
      <c r="C10" s="93" t="s">
        <v>76</v>
      </c>
      <c r="D10" s="94"/>
      <c r="E10" s="95"/>
      <c r="F10" s="146" t="s">
        <v>104</v>
      </c>
      <c r="G10" s="183"/>
      <c r="H10" s="183"/>
      <c r="I10" s="183"/>
      <c r="J10" s="183"/>
      <c r="K10" s="183"/>
      <c r="L10" s="183"/>
      <c r="M10" s="184"/>
      <c r="N10" s="146" t="s">
        <v>105</v>
      </c>
      <c r="O10" s="147"/>
      <c r="P10" s="147"/>
      <c r="Q10" s="148"/>
      <c r="R10" s="115"/>
    </row>
    <row r="11" spans="1:19" s="1" customFormat="1" ht="18.75" customHeight="1" x14ac:dyDescent="0.4">
      <c r="A11" s="219"/>
      <c r="B11" s="219"/>
      <c r="C11" s="231"/>
      <c r="D11" s="232"/>
      <c r="E11" s="233"/>
      <c r="F11" s="149"/>
      <c r="G11" s="150"/>
      <c r="H11" s="150"/>
      <c r="I11" s="150"/>
      <c r="J11" s="150"/>
      <c r="K11" s="150"/>
      <c r="L11" s="150"/>
      <c r="M11" s="150"/>
      <c r="N11" s="195"/>
      <c r="O11" s="196"/>
      <c r="P11" s="196"/>
      <c r="Q11" s="197"/>
      <c r="R11" s="115"/>
    </row>
    <row r="12" spans="1:19" s="6" customFormat="1" x14ac:dyDescent="0.2">
      <c r="A12" s="219"/>
      <c r="B12" s="219"/>
      <c r="C12" s="227" t="s">
        <v>2</v>
      </c>
      <c r="D12" s="229"/>
      <c r="E12" s="230"/>
      <c r="F12" s="227" t="s">
        <v>77</v>
      </c>
      <c r="G12" s="228"/>
      <c r="H12" s="236" t="s">
        <v>114</v>
      </c>
      <c r="I12" s="237"/>
      <c r="J12" s="237"/>
      <c r="K12" s="237"/>
      <c r="L12" s="237"/>
      <c r="M12" s="238"/>
      <c r="N12" s="245" t="s">
        <v>115</v>
      </c>
      <c r="O12" s="212" t="s">
        <v>124</v>
      </c>
      <c r="P12" s="200" t="s">
        <v>93</v>
      </c>
      <c r="Q12" s="201"/>
      <c r="R12" s="114"/>
    </row>
    <row r="13" spans="1:19" s="6" customFormat="1" ht="10.5" customHeight="1" x14ac:dyDescent="0.2">
      <c r="A13" s="219"/>
      <c r="B13" s="219"/>
      <c r="C13" s="110" t="s">
        <v>3</v>
      </c>
      <c r="D13" s="223" t="s">
        <v>4</v>
      </c>
      <c r="E13" s="224"/>
      <c r="F13" s="110" t="s">
        <v>3</v>
      </c>
      <c r="G13" s="110" t="s">
        <v>4</v>
      </c>
      <c r="H13" s="239"/>
      <c r="I13" s="240"/>
      <c r="J13" s="240"/>
      <c r="K13" s="240"/>
      <c r="L13" s="240"/>
      <c r="M13" s="241"/>
      <c r="N13" s="246"/>
      <c r="O13" s="213"/>
      <c r="P13" s="202"/>
      <c r="Q13" s="203"/>
      <c r="R13" s="114"/>
      <c r="S13" s="15"/>
    </row>
    <row r="14" spans="1:19" ht="21" customHeight="1" x14ac:dyDescent="0.2">
      <c r="A14" s="219"/>
      <c r="B14" s="219"/>
      <c r="C14" s="104"/>
      <c r="D14" s="181"/>
      <c r="E14" s="182"/>
      <c r="F14" s="104"/>
      <c r="G14" s="104"/>
      <c r="H14" s="178"/>
      <c r="I14" s="179"/>
      <c r="J14" s="179"/>
      <c r="K14" s="179"/>
      <c r="L14" s="179"/>
      <c r="M14" s="180"/>
      <c r="N14" s="105"/>
      <c r="O14" s="106"/>
      <c r="P14" s="106"/>
      <c r="Q14" s="106"/>
      <c r="R14" s="114"/>
    </row>
    <row r="15" spans="1:19" ht="21" customHeight="1" x14ac:dyDescent="0.2">
      <c r="A15" s="219"/>
      <c r="B15" s="219"/>
      <c r="C15" s="104"/>
      <c r="D15" s="181"/>
      <c r="E15" s="222"/>
      <c r="F15" s="104"/>
      <c r="G15" s="104"/>
      <c r="H15" s="178"/>
      <c r="I15" s="179"/>
      <c r="J15" s="179"/>
      <c r="K15" s="179"/>
      <c r="L15" s="179"/>
      <c r="M15" s="180"/>
      <c r="N15" s="105"/>
      <c r="O15" s="106"/>
      <c r="P15" s="106"/>
      <c r="Q15" s="106"/>
      <c r="R15" s="114"/>
    </row>
    <row r="16" spans="1:19" ht="21" customHeight="1" x14ac:dyDescent="0.2">
      <c r="A16" s="219"/>
      <c r="B16" s="219"/>
      <c r="C16" s="104"/>
      <c r="D16" s="181"/>
      <c r="E16" s="182"/>
      <c r="F16" s="104"/>
      <c r="G16" s="104"/>
      <c r="H16" s="178"/>
      <c r="I16" s="179"/>
      <c r="J16" s="179"/>
      <c r="K16" s="179"/>
      <c r="L16" s="179"/>
      <c r="M16" s="180"/>
      <c r="N16" s="105"/>
      <c r="O16" s="106"/>
      <c r="P16" s="106"/>
      <c r="Q16" s="106"/>
      <c r="R16" s="36"/>
    </row>
    <row r="17" spans="1:20" ht="21" customHeight="1" x14ac:dyDescent="0.2">
      <c r="A17" s="219"/>
      <c r="B17" s="219"/>
      <c r="C17" s="104"/>
      <c r="D17" s="181"/>
      <c r="E17" s="182"/>
      <c r="F17" s="104"/>
      <c r="G17" s="104"/>
      <c r="H17" s="178"/>
      <c r="I17" s="179"/>
      <c r="J17" s="179"/>
      <c r="K17" s="179"/>
      <c r="L17" s="179"/>
      <c r="M17" s="180"/>
      <c r="N17" s="105"/>
      <c r="O17" s="106"/>
      <c r="P17" s="106"/>
      <c r="Q17" s="106"/>
      <c r="R17" s="36"/>
    </row>
    <row r="18" spans="1:20" s="2" customFormat="1" ht="11.25" customHeight="1" x14ac:dyDescent="0.2">
      <c r="A18" s="219"/>
      <c r="B18" s="219"/>
      <c r="C18" s="234" t="s">
        <v>129</v>
      </c>
      <c r="D18" s="172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4"/>
      <c r="R18" s="36"/>
    </row>
    <row r="19" spans="1:20" s="16" customFormat="1" ht="11.25" customHeight="1" x14ac:dyDescent="0.4">
      <c r="A19" s="219"/>
      <c r="B19" s="219"/>
      <c r="C19" s="235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7"/>
      <c r="R19" s="36"/>
    </row>
    <row r="20" spans="1:20" ht="3" customHeight="1" x14ac:dyDescent="0.2">
      <c r="A20" s="219"/>
      <c r="B20" s="219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35"/>
    </row>
    <row r="21" spans="1:20" s="6" customFormat="1" ht="26.25" customHeight="1" x14ac:dyDescent="0.15">
      <c r="A21" s="219"/>
      <c r="B21" s="219"/>
      <c r="C21" s="301" t="s">
        <v>7</v>
      </c>
      <c r="D21" s="302"/>
      <c r="E21" s="303"/>
      <c r="F21" s="59" t="s">
        <v>112</v>
      </c>
      <c r="G21" s="60" t="s">
        <v>17</v>
      </c>
      <c r="H21" s="59" t="s">
        <v>74</v>
      </c>
      <c r="I21" s="61"/>
      <c r="J21" s="62"/>
      <c r="K21" s="214" t="s">
        <v>111</v>
      </c>
      <c r="L21" s="215"/>
      <c r="M21" s="214" t="s">
        <v>130</v>
      </c>
      <c r="N21" s="215"/>
      <c r="O21" s="60" t="s">
        <v>18</v>
      </c>
      <c r="P21" s="59" t="s">
        <v>18</v>
      </c>
      <c r="Q21" s="60" t="s">
        <v>19</v>
      </c>
    </row>
    <row r="22" spans="1:20" s="2" customFormat="1" ht="21" customHeight="1" x14ac:dyDescent="0.3">
      <c r="A22" s="205" t="s">
        <v>106</v>
      </c>
      <c r="B22" s="153" t="s">
        <v>8</v>
      </c>
      <c r="C22" s="158" t="s">
        <v>29</v>
      </c>
      <c r="D22" s="159"/>
      <c r="E22" s="160"/>
      <c r="F22" s="42">
        <v>4070</v>
      </c>
      <c r="G22" s="46">
        <f>'Side 2'!G23</f>
        <v>0</v>
      </c>
      <c r="H22" s="49">
        <f>IF(G22&gt;0.5,SATSER!B6,0)</f>
        <v>0</v>
      </c>
      <c r="I22" s="18"/>
      <c r="J22" s="37"/>
      <c r="K22" s="151" t="s">
        <v>79</v>
      </c>
      <c r="L22" s="152"/>
      <c r="M22" s="126" t="str">
        <f>IF(Q22&lt;&gt;0,MID(M2,1,8),"")</f>
        <v/>
      </c>
      <c r="N22" s="127"/>
      <c r="O22" s="45"/>
      <c r="P22" s="17"/>
      <c r="Q22" s="63">
        <f>IF(I22="x",G22*H22*-1,G22*H22)</f>
        <v>0</v>
      </c>
    </row>
    <row r="23" spans="1:20" s="2" customFormat="1" ht="21" customHeight="1" x14ac:dyDescent="0.3">
      <c r="A23" s="206"/>
      <c r="B23" s="154"/>
      <c r="C23" s="158" t="s">
        <v>134</v>
      </c>
      <c r="D23" s="159"/>
      <c r="E23" s="160"/>
      <c r="F23" s="42">
        <v>4070</v>
      </c>
      <c r="G23" s="46">
        <v>0</v>
      </c>
      <c r="H23" s="49">
        <f>IF(G23&gt;0.5,SATSER!B8,0)</f>
        <v>0</v>
      </c>
      <c r="I23" s="18"/>
      <c r="J23" s="37"/>
      <c r="K23" s="151" t="s">
        <v>85</v>
      </c>
      <c r="L23" s="152"/>
      <c r="M23" s="126" t="str">
        <f>IF(Q23&lt;&gt;0,MID(M2,1,8),"")</f>
        <v/>
      </c>
      <c r="N23" s="127"/>
      <c r="O23" s="45"/>
      <c r="P23" s="17"/>
      <c r="Q23" s="63">
        <f>IF(I23="x",G23*H23*-1,G23*H23)</f>
        <v>0</v>
      </c>
    </row>
    <row r="24" spans="1:20" s="2" customFormat="1" ht="21" customHeight="1" x14ac:dyDescent="0.3">
      <c r="A24" s="206"/>
      <c r="B24" s="154"/>
      <c r="C24" s="158" t="s">
        <v>218</v>
      </c>
      <c r="D24" s="159"/>
      <c r="E24" s="160"/>
      <c r="F24" s="42">
        <v>4042</v>
      </c>
      <c r="G24" s="46">
        <f>'Side 2'!H23</f>
        <v>0</v>
      </c>
      <c r="H24" s="49">
        <f>IF(G24&gt;0.5,SATSER!B12,0)</f>
        <v>0</v>
      </c>
      <c r="I24" s="18"/>
      <c r="J24" s="37"/>
      <c r="K24" s="151" t="s">
        <v>85</v>
      </c>
      <c r="L24" s="152"/>
      <c r="M24" s="126" t="str">
        <f>IF(Q24&lt;&gt;0,MID(M2,1,8),"")</f>
        <v/>
      </c>
      <c r="N24" s="127"/>
      <c r="O24" s="45"/>
      <c r="P24" s="17"/>
      <c r="Q24" s="63">
        <f t="shared" ref="Q24:Q38" si="0">IF(I24="x",G24*H24*-1,G24*H24)</f>
        <v>0</v>
      </c>
    </row>
    <row r="25" spans="1:20" s="2" customFormat="1" ht="21" customHeight="1" x14ac:dyDescent="0.3">
      <c r="A25" s="206"/>
      <c r="B25" s="155"/>
      <c r="C25" s="158" t="s">
        <v>123</v>
      </c>
      <c r="D25" s="159"/>
      <c r="E25" s="160"/>
      <c r="F25" s="42">
        <v>4048</v>
      </c>
      <c r="G25" s="46">
        <v>0</v>
      </c>
      <c r="H25" s="49">
        <f>IF(G25&gt;0.5,SATSER!B15,0)</f>
        <v>0</v>
      </c>
      <c r="I25" s="18"/>
      <c r="J25" s="37"/>
      <c r="K25" s="151" t="s">
        <v>85</v>
      </c>
      <c r="L25" s="152"/>
      <c r="M25" s="126" t="str">
        <f>IF(Q25&lt;&gt;0,MID(M2,1,8),"")</f>
        <v/>
      </c>
      <c r="N25" s="127"/>
      <c r="O25" s="45"/>
      <c r="P25" s="17"/>
      <c r="Q25" s="63">
        <f>IF(I25="x",G25*H25*-1,G25*H25)</f>
        <v>0</v>
      </c>
    </row>
    <row r="26" spans="1:20" s="2" customFormat="1" ht="21" customHeight="1" x14ac:dyDescent="0.3">
      <c r="A26" s="205" t="s">
        <v>9</v>
      </c>
      <c r="B26" s="262" t="s">
        <v>131</v>
      </c>
      <c r="C26" s="165" t="s">
        <v>223</v>
      </c>
      <c r="D26" s="166"/>
      <c r="E26" s="167"/>
      <c r="F26" s="42">
        <v>4010</v>
      </c>
      <c r="G26" s="46">
        <f>'Side 2'!I23</f>
        <v>0</v>
      </c>
      <c r="H26" s="49">
        <f>IF(G26&gt;0.5,SATSER!B7,0)</f>
        <v>0</v>
      </c>
      <c r="I26" s="18"/>
      <c r="J26" s="37"/>
      <c r="K26" s="151" t="s">
        <v>85</v>
      </c>
      <c r="L26" s="152"/>
      <c r="M26" s="126" t="str">
        <f>IF(Q26&lt;&gt;0,MID(M2,1,8),"")</f>
        <v/>
      </c>
      <c r="N26" s="127"/>
      <c r="O26" s="45"/>
      <c r="P26" s="17"/>
      <c r="Q26" s="63">
        <f t="shared" si="0"/>
        <v>0</v>
      </c>
    </row>
    <row r="27" spans="1:20" s="2" customFormat="1" ht="21" customHeight="1" x14ac:dyDescent="0.3">
      <c r="A27" s="206"/>
      <c r="B27" s="154"/>
      <c r="C27" s="158" t="s">
        <v>113</v>
      </c>
      <c r="D27" s="159"/>
      <c r="E27" s="160"/>
      <c r="F27" s="42">
        <v>4012</v>
      </c>
      <c r="G27" s="46">
        <f>'Side 2'!J23</f>
        <v>0</v>
      </c>
      <c r="H27" s="49">
        <f>IF(G27&gt;0.5,SATSER!B16,0)</f>
        <v>0</v>
      </c>
      <c r="I27" s="18"/>
      <c r="J27" s="37"/>
      <c r="K27" s="151" t="s">
        <v>85</v>
      </c>
      <c r="L27" s="152"/>
      <c r="M27" s="126" t="str">
        <f>IF(Q27&lt;&gt;0,MID(M2,1,8),"")</f>
        <v/>
      </c>
      <c r="N27" s="127"/>
      <c r="O27" s="45"/>
      <c r="P27" s="17"/>
      <c r="Q27" s="63">
        <f t="shared" si="0"/>
        <v>0</v>
      </c>
    </row>
    <row r="28" spans="1:20" s="2" customFormat="1" ht="21" customHeight="1" x14ac:dyDescent="0.3">
      <c r="A28" s="207"/>
      <c r="B28" s="263"/>
      <c r="C28" s="158" t="s">
        <v>265</v>
      </c>
      <c r="D28" s="159"/>
      <c r="E28" s="160"/>
      <c r="F28" s="42">
        <v>4015</v>
      </c>
      <c r="G28" s="46"/>
      <c r="H28" s="50"/>
      <c r="I28" s="18"/>
      <c r="J28" s="37"/>
      <c r="K28" s="151" t="s">
        <v>85</v>
      </c>
      <c r="L28" s="168"/>
      <c r="M28" s="126" t="str">
        <f>IF(Q28&lt;&gt;0,MID(M2,1,8),"")</f>
        <v/>
      </c>
      <c r="N28" s="127"/>
      <c r="O28" s="45"/>
      <c r="P28" s="17"/>
      <c r="Q28" s="63">
        <f t="shared" si="0"/>
        <v>0</v>
      </c>
      <c r="R28" s="144" t="str">
        <f>IF(Q49&gt;0,IF(M2="","Virksomhet mangler",IF(C4=0,"Fødselsnr mangler",IF(H6=0,"Postnr mangler",IF(I6="","Poststed mangler",IF(AND(G31&gt;0,N11=""),"Land / by mangler",IF(I4="","Reisendes navn mangler"," "))))))," ")</f>
        <v xml:space="preserve"> </v>
      </c>
      <c r="S28" s="145"/>
      <c r="T28" s="145"/>
    </row>
    <row r="29" spans="1:20" s="2" customFormat="1" ht="21" customHeight="1" x14ac:dyDescent="0.3">
      <c r="A29" s="208"/>
      <c r="B29" s="264"/>
      <c r="C29" s="158" t="s">
        <v>262</v>
      </c>
      <c r="D29" s="159"/>
      <c r="E29" s="160"/>
      <c r="F29" s="42">
        <v>4016</v>
      </c>
      <c r="G29" s="46"/>
      <c r="H29" s="50"/>
      <c r="I29" s="18"/>
      <c r="J29" s="37"/>
      <c r="K29" s="151" t="s">
        <v>85</v>
      </c>
      <c r="L29" s="168"/>
      <c r="M29" s="126" t="str">
        <f>IF(Q29&lt;&gt;0,MID(M2,1,8),"")</f>
        <v/>
      </c>
      <c r="N29" s="127"/>
      <c r="O29" s="45"/>
      <c r="P29" s="17"/>
      <c r="Q29" s="63">
        <f t="shared" si="0"/>
        <v>0</v>
      </c>
      <c r="R29" s="144" t="str">
        <f>IF(Q49&gt;0,IF(AND(G24&gt;0,D18=""),"Passasjernavn mangler",IF(AND(C14&gt;"",F14=""),"Tilbake Dato mangler",IF(AND(C14&gt;"",H14=""),"Reiserute mangler",IF(AND(D14&gt;"",G14=""),"Tilbake Kl. mangler",IF(AND(G14&gt;"",D14=""),"Avreise Kl. mangler",IF(AND(C14&gt;"",N14=""),"Skyssmiddel mangler"," "))))))," ")</f>
        <v xml:space="preserve"> </v>
      </c>
      <c r="S29" s="145"/>
      <c r="T29" s="145"/>
    </row>
    <row r="30" spans="1:20" s="2" customFormat="1" ht="21" customHeight="1" x14ac:dyDescent="0.3">
      <c r="A30" s="205" t="s">
        <v>9</v>
      </c>
      <c r="B30" s="265" t="s">
        <v>132</v>
      </c>
      <c r="C30" s="161" t="s">
        <v>137</v>
      </c>
      <c r="D30" s="159"/>
      <c r="E30" s="160"/>
      <c r="F30" s="43">
        <v>4020</v>
      </c>
      <c r="G30" s="46">
        <f>'Side 2'!K23</f>
        <v>0</v>
      </c>
      <c r="H30" s="51">
        <f>IF(G30&gt;0.5,SATSER!B10,0)</f>
        <v>0</v>
      </c>
      <c r="I30" s="18"/>
      <c r="J30" s="37"/>
      <c r="K30" s="151" t="s">
        <v>85</v>
      </c>
      <c r="L30" s="152"/>
      <c r="M30" s="126" t="str">
        <f>IF(Q30&lt;&gt;0,MID(M2,1,8),"")</f>
        <v/>
      </c>
      <c r="N30" s="127"/>
      <c r="O30" s="45"/>
      <c r="P30" s="17"/>
      <c r="Q30" s="63">
        <f t="shared" si="0"/>
        <v>0</v>
      </c>
      <c r="R30" s="144" t="str">
        <f>IF(Q49&gt;0,IF(AND(OR(G30&gt;0,G31&gt;0,H33&gt;0,G35&gt;0,G37&gt;0),C14&gt;"",Q14=""),"Type losji mangler",IF(AND(OR(G30&gt;0,G31&gt;0,H33&gt;0,G35&gt;0),O14=""),"Navn hotell mangler",IF(AND('Side 2'!F23=0,C9=""),"Reiseformål mangler",IF(AND('Side 2'!F23=0,C11=""),"Reisedato mangler",IF(AND('Side 2'!F23=0,F11=""),"Reisested mangler",IF(AND('Side 2'!F23=0,C14=""),"Avreise-Dato mangler"," "))))))," ")</f>
        <v xml:space="preserve"> </v>
      </c>
      <c r="S30" s="145"/>
      <c r="T30" s="145"/>
    </row>
    <row r="31" spans="1:20" s="2" customFormat="1" ht="21" customHeight="1" x14ac:dyDescent="0.3">
      <c r="A31" s="206"/>
      <c r="B31" s="154"/>
      <c r="C31" s="158" t="s">
        <v>135</v>
      </c>
      <c r="D31" s="159"/>
      <c r="E31" s="160"/>
      <c r="F31" s="109">
        <v>4022</v>
      </c>
      <c r="G31" s="46"/>
      <c r="H31" s="50"/>
      <c r="I31" s="18"/>
      <c r="J31" s="37"/>
      <c r="K31" s="151" t="s">
        <v>85</v>
      </c>
      <c r="L31" s="168"/>
      <c r="M31" s="126" t="str">
        <f>IF(Q31&lt;&gt;0,MID(M2,1,8),"")</f>
        <v/>
      </c>
      <c r="N31" s="127"/>
      <c r="O31" s="45"/>
      <c r="P31" s="17"/>
      <c r="Q31" s="63">
        <f t="shared" si="0"/>
        <v>0</v>
      </c>
      <c r="R31" s="144" t="str">
        <f>IF(Q49&gt;0,IF(AND(D14="",'Side 2'!F23=0,OR(G26&gt;0,G27&gt;0,G28&gt;0,G29&gt;0,G30&gt;0,G31&gt;0,H33&gt;0,G35&gt;0,G37&gt;0)),"Avreise kl. mangler"," ")," ")</f>
        <v xml:space="preserve"> </v>
      </c>
      <c r="S31" s="145"/>
      <c r="T31" s="145"/>
    </row>
    <row r="32" spans="1:20" s="2" customFormat="1" ht="21" customHeight="1" x14ac:dyDescent="0.3">
      <c r="A32" s="206"/>
      <c r="B32" s="154"/>
      <c r="C32" s="161" t="s">
        <v>136</v>
      </c>
      <c r="D32" s="159"/>
      <c r="E32" s="160"/>
      <c r="F32" s="42">
        <v>4033</v>
      </c>
      <c r="G32" s="46">
        <f>'Side 2'!M23</f>
        <v>0</v>
      </c>
      <c r="H32" s="51">
        <f>IF(G32&gt;0.5,SATSER!B11,0)</f>
        <v>0</v>
      </c>
      <c r="I32" s="18"/>
      <c r="J32" s="37"/>
      <c r="K32" s="151" t="s">
        <v>85</v>
      </c>
      <c r="L32" s="152"/>
      <c r="M32" s="126" t="str">
        <f>IF(Q32&lt;&gt;0,MID(M2,1,8),"")</f>
        <v/>
      </c>
      <c r="N32" s="127"/>
      <c r="O32" s="45"/>
      <c r="P32" s="17"/>
      <c r="Q32" s="63">
        <f t="shared" si="0"/>
        <v>0</v>
      </c>
    </row>
    <row r="33" spans="1:17" s="2" customFormat="1" ht="21" customHeight="1" x14ac:dyDescent="0.3">
      <c r="A33" s="207"/>
      <c r="B33" s="263"/>
      <c r="C33" s="162" t="s">
        <v>152</v>
      </c>
      <c r="D33" s="163"/>
      <c r="E33" s="164"/>
      <c r="F33" s="42">
        <v>4200</v>
      </c>
      <c r="G33" s="76"/>
      <c r="H33" s="50"/>
      <c r="I33" s="18"/>
      <c r="J33" s="37"/>
      <c r="K33" s="151" t="s">
        <v>151</v>
      </c>
      <c r="L33" s="152"/>
      <c r="M33" s="126" t="str">
        <f>IF(Q33&lt;&gt;0,MID(M2,1,8),"")</f>
        <v/>
      </c>
      <c r="N33" s="127"/>
      <c r="O33" s="45"/>
      <c r="P33" s="17"/>
      <c r="Q33" s="63">
        <f>IF(I33="x",H33*-1,H33)</f>
        <v>0</v>
      </c>
    </row>
    <row r="34" spans="1:17" s="2" customFormat="1" ht="21" customHeight="1" x14ac:dyDescent="0.3">
      <c r="A34" s="208"/>
      <c r="B34" s="264"/>
      <c r="C34" s="161" t="s">
        <v>127</v>
      </c>
      <c r="D34" s="159"/>
      <c r="E34" s="160"/>
      <c r="F34" s="42">
        <v>4330</v>
      </c>
      <c r="G34" s="76"/>
      <c r="H34" s="52"/>
      <c r="I34" s="18"/>
      <c r="J34" s="37"/>
      <c r="K34" s="151" t="s">
        <v>79</v>
      </c>
      <c r="L34" s="168"/>
      <c r="M34" s="126" t="str">
        <f>IF(Q34&lt;&gt;0,MID(M2,1,8),"")</f>
        <v/>
      </c>
      <c r="N34" s="127"/>
      <c r="O34" s="45"/>
      <c r="P34" s="17"/>
      <c r="Q34" s="63"/>
    </row>
    <row r="35" spans="1:17" s="2" customFormat="1" ht="21.75" customHeight="1" x14ac:dyDescent="0.3">
      <c r="A35" s="266" t="s">
        <v>75</v>
      </c>
      <c r="B35" s="156" t="s">
        <v>11</v>
      </c>
      <c r="C35" s="158" t="s">
        <v>94</v>
      </c>
      <c r="D35" s="159"/>
      <c r="E35" s="160"/>
      <c r="F35" s="42">
        <v>4026</v>
      </c>
      <c r="G35" s="46"/>
      <c r="H35" s="53">
        <f>IF(G35&gt;0.5,SATSER!B5,0)</f>
        <v>0</v>
      </c>
      <c r="I35" s="18"/>
      <c r="J35" s="37"/>
      <c r="K35" s="151" t="s">
        <v>85</v>
      </c>
      <c r="L35" s="152"/>
      <c r="M35" s="126" t="str">
        <f>IF(Q35&lt;&gt;0,MID(M2,1,8),"")</f>
        <v/>
      </c>
      <c r="N35" s="127"/>
      <c r="O35" s="45"/>
      <c r="P35" s="17"/>
      <c r="Q35" s="63">
        <f t="shared" si="0"/>
        <v>0</v>
      </c>
    </row>
    <row r="36" spans="1:17" s="2" customFormat="1" ht="21.75" customHeight="1" x14ac:dyDescent="0.3">
      <c r="A36" s="267"/>
      <c r="B36" s="157"/>
      <c r="C36" s="158" t="s">
        <v>96</v>
      </c>
      <c r="D36" s="159"/>
      <c r="E36" s="160"/>
      <c r="F36" s="42">
        <v>4027</v>
      </c>
      <c r="G36" s="108">
        <f>G35</f>
        <v>0</v>
      </c>
      <c r="H36" s="50">
        <f>IF(G36&gt;0.5,SATSER!B4,0)</f>
        <v>0</v>
      </c>
      <c r="I36" s="18"/>
      <c r="J36" s="37"/>
      <c r="K36" s="151" t="s">
        <v>80</v>
      </c>
      <c r="L36" s="168"/>
      <c r="M36" s="126" t="str">
        <f>IF(Q36&lt;&gt;0,MID(M2,1,8),"")</f>
        <v/>
      </c>
      <c r="N36" s="127"/>
      <c r="O36" s="45"/>
      <c r="P36" s="17"/>
      <c r="Q36" s="63">
        <f t="shared" si="0"/>
        <v>0</v>
      </c>
    </row>
    <row r="37" spans="1:17" s="2" customFormat="1" ht="21" customHeight="1" x14ac:dyDescent="0.3">
      <c r="A37" s="205" t="s">
        <v>10</v>
      </c>
      <c r="B37" s="156" t="s">
        <v>11</v>
      </c>
      <c r="C37" s="158" t="s">
        <v>95</v>
      </c>
      <c r="D37" s="159"/>
      <c r="E37" s="160"/>
      <c r="F37" s="42">
        <v>4028</v>
      </c>
      <c r="G37" s="46">
        <f>'Side 2'!L23</f>
        <v>0</v>
      </c>
      <c r="H37" s="53">
        <f>IF(G37&gt;0.5,SATSER!B3,0)</f>
        <v>0</v>
      </c>
      <c r="I37" s="18"/>
      <c r="J37" s="37"/>
      <c r="K37" s="151" t="s">
        <v>79</v>
      </c>
      <c r="L37" s="152"/>
      <c r="M37" s="126" t="str">
        <f>IF(Q37&lt;&gt;0,MID(M2,1,8),"")</f>
        <v/>
      </c>
      <c r="N37" s="127"/>
      <c r="O37" s="45"/>
      <c r="P37" s="17"/>
      <c r="Q37" s="63">
        <f t="shared" si="0"/>
        <v>0</v>
      </c>
    </row>
    <row r="38" spans="1:17" s="2" customFormat="1" ht="21" customHeight="1" x14ac:dyDescent="0.3">
      <c r="A38" s="268"/>
      <c r="B38" s="157"/>
      <c r="C38" s="158" t="s">
        <v>96</v>
      </c>
      <c r="D38" s="159"/>
      <c r="E38" s="160"/>
      <c r="F38" s="42">
        <v>4029</v>
      </c>
      <c r="G38" s="108">
        <f>SUM(G37)</f>
        <v>0</v>
      </c>
      <c r="H38" s="50">
        <f>IF(G38&gt;0.5,SATSER!B2,0)</f>
        <v>0</v>
      </c>
      <c r="I38" s="18"/>
      <c r="J38" s="37"/>
      <c r="K38" s="151" t="s">
        <v>80</v>
      </c>
      <c r="L38" s="168"/>
      <c r="M38" s="126" t="str">
        <f>IF(Q38&lt;&gt;0,MID(M2,1,8),"")</f>
        <v/>
      </c>
      <c r="N38" s="127"/>
      <c r="O38" s="45"/>
      <c r="P38" s="17"/>
      <c r="Q38" s="63">
        <f t="shared" si="0"/>
        <v>0</v>
      </c>
    </row>
    <row r="39" spans="1:17" s="2" customFormat="1" ht="9.75" customHeight="1" x14ac:dyDescent="0.2">
      <c r="A39" s="277" t="s">
        <v>86</v>
      </c>
      <c r="B39" s="278"/>
      <c r="C39" s="279"/>
      <c r="D39" s="273" t="s">
        <v>84</v>
      </c>
      <c r="E39" s="65" t="s">
        <v>83</v>
      </c>
      <c r="F39" s="253" t="str">
        <f>IF(SUM(Q26:Q29)&lt;&gt;0,4019,IF(SUM(Q30:Q31)&lt;&gt;0,4025,IF(SUM(Q35:Q38)&lt;&gt;0,4036,"")))</f>
        <v/>
      </c>
      <c r="G39" s="271"/>
      <c r="H39" s="286">
        <f>IF(G26+G27+G28+G29+G30+G31+G35+G36+G37+G38=0,0,E40*(H26+H27+H28+H29+H30+H31+H35+H36+H37+H38)*0.2)</f>
        <v>0</v>
      </c>
      <c r="I39" s="269"/>
      <c r="J39" s="275"/>
      <c r="K39" s="258" t="s">
        <v>79</v>
      </c>
      <c r="L39" s="259"/>
      <c r="M39" s="136" t="str">
        <f>IF(Q39&lt;&gt;0,MID(M2,1,8),"")</f>
        <v/>
      </c>
      <c r="N39" s="140"/>
      <c r="O39" s="132" t="str">
        <f>IF((Q26+Q27+Q28+Q29+Q30+Q31+Q35+Q36+Q37+Q38)-(H39+H41+H43)&lt;0,"Ikke bruk kost, det blir minus","")</f>
        <v/>
      </c>
      <c r="P39" s="130"/>
      <c r="Q39" s="128">
        <f>IF(I39="x",H39,H39*-1)</f>
        <v>0</v>
      </c>
    </row>
    <row r="40" spans="1:17" s="2" customFormat="1" ht="15.75" customHeight="1" x14ac:dyDescent="0.2">
      <c r="A40" s="280"/>
      <c r="B40" s="281"/>
      <c r="C40" s="282"/>
      <c r="D40" s="274"/>
      <c r="E40" s="66">
        <v>0</v>
      </c>
      <c r="F40" s="272"/>
      <c r="G40" s="252"/>
      <c r="H40" s="287"/>
      <c r="I40" s="270"/>
      <c r="J40" s="276"/>
      <c r="K40" s="260"/>
      <c r="L40" s="261"/>
      <c r="M40" s="138"/>
      <c r="N40" s="141"/>
      <c r="O40" s="133"/>
      <c r="P40" s="131"/>
      <c r="Q40" s="129"/>
    </row>
    <row r="41" spans="1:17" s="2" customFormat="1" ht="9.75" customHeight="1" x14ac:dyDescent="0.2">
      <c r="A41" s="280"/>
      <c r="B41" s="281"/>
      <c r="C41" s="282"/>
      <c r="D41" s="273" t="s">
        <v>14</v>
      </c>
      <c r="E41" s="67" t="s">
        <v>83</v>
      </c>
      <c r="F41" s="253" t="str">
        <f>F39</f>
        <v/>
      </c>
      <c r="G41" s="271"/>
      <c r="H41" s="286">
        <f>IF(G26+G27+G28+G29+G30+G31+G35+G36+G37+G38=0,0,E42*(H26+H27+H28+H29+H30+H31+H35+H36+H37+H38)*0.3)</f>
        <v>0</v>
      </c>
      <c r="I41" s="269"/>
      <c r="J41" s="275"/>
      <c r="K41" s="258" t="s">
        <v>85</v>
      </c>
      <c r="L41" s="259"/>
      <c r="M41" s="136" t="str">
        <f>IF(Q41&lt;&gt;0,MID(M2,1,8),"")</f>
        <v/>
      </c>
      <c r="N41" s="137"/>
      <c r="O41" s="134"/>
      <c r="P41" s="130"/>
      <c r="Q41" s="128">
        <f>IF(I41="x",H41,H41*-1)</f>
        <v>0</v>
      </c>
    </row>
    <row r="42" spans="1:17" s="2" customFormat="1" ht="15.75" customHeight="1" x14ac:dyDescent="0.2">
      <c r="A42" s="280"/>
      <c r="B42" s="281"/>
      <c r="C42" s="282"/>
      <c r="D42" s="274"/>
      <c r="E42" s="68"/>
      <c r="F42" s="254"/>
      <c r="G42" s="252"/>
      <c r="H42" s="287"/>
      <c r="I42" s="270"/>
      <c r="J42" s="276"/>
      <c r="K42" s="260"/>
      <c r="L42" s="261"/>
      <c r="M42" s="138"/>
      <c r="N42" s="139"/>
      <c r="O42" s="135"/>
      <c r="P42" s="131"/>
      <c r="Q42" s="129"/>
    </row>
    <row r="43" spans="1:17" s="2" customFormat="1" ht="9.75" customHeight="1" x14ac:dyDescent="0.2">
      <c r="A43" s="280"/>
      <c r="B43" s="281"/>
      <c r="C43" s="282"/>
      <c r="D43" s="273" t="s">
        <v>15</v>
      </c>
      <c r="E43" s="67" t="s">
        <v>83</v>
      </c>
      <c r="F43" s="253" t="str">
        <f>F39</f>
        <v/>
      </c>
      <c r="G43" s="251"/>
      <c r="H43" s="286">
        <f>IF(G26+G27+G28+G29+G30+G31+G35+G36+G37+G38=0,0,E44*(H26+H27+H28+H29+H30+H31+H35+H36+H37+H38)*0.5)</f>
        <v>0</v>
      </c>
      <c r="I43" s="269"/>
      <c r="J43" s="289"/>
      <c r="K43" s="258" t="s">
        <v>85</v>
      </c>
      <c r="L43" s="259"/>
      <c r="M43" s="136" t="str">
        <f>IF(Q43&lt;&gt;0,MID(M2,1,8),"")</f>
        <v/>
      </c>
      <c r="N43" s="137"/>
      <c r="O43" s="142"/>
      <c r="P43" s="130"/>
      <c r="Q43" s="128">
        <f>IF(I43="x",H43,H43*-1)</f>
        <v>0</v>
      </c>
    </row>
    <row r="44" spans="1:17" s="2" customFormat="1" ht="15.75" customHeight="1" x14ac:dyDescent="0.2">
      <c r="A44" s="283"/>
      <c r="B44" s="284"/>
      <c r="C44" s="285"/>
      <c r="D44" s="274"/>
      <c r="E44" s="68">
        <v>0</v>
      </c>
      <c r="F44" s="254"/>
      <c r="G44" s="252"/>
      <c r="H44" s="287"/>
      <c r="I44" s="288"/>
      <c r="J44" s="290"/>
      <c r="K44" s="260"/>
      <c r="L44" s="261"/>
      <c r="M44" s="138"/>
      <c r="N44" s="139"/>
      <c r="O44" s="143"/>
      <c r="P44" s="131"/>
      <c r="Q44" s="129"/>
    </row>
    <row r="45" spans="1:17" s="2" customFormat="1" ht="21" customHeight="1" x14ac:dyDescent="0.3">
      <c r="A45" s="247"/>
      <c r="B45" s="247"/>
      <c r="C45" s="250" t="s">
        <v>82</v>
      </c>
      <c r="D45" s="159"/>
      <c r="E45" s="160"/>
      <c r="F45" s="42">
        <v>4200</v>
      </c>
      <c r="G45" s="47"/>
      <c r="H45" s="52">
        <f>'Side 2'!O23</f>
        <v>0</v>
      </c>
      <c r="I45" s="18"/>
      <c r="J45" s="37"/>
      <c r="K45" s="304">
        <v>11702</v>
      </c>
      <c r="L45" s="305"/>
      <c r="M45" s="126" t="str">
        <f>IF(Q45&lt;&gt;0,MID(M2,1,8),"")</f>
        <v/>
      </c>
      <c r="N45" s="127"/>
      <c r="O45" s="45"/>
      <c r="P45" s="17"/>
      <c r="Q45" s="63">
        <f>IF(I45="x",H45*-1,H45)</f>
        <v>0</v>
      </c>
    </row>
    <row r="46" spans="1:17" s="2" customFormat="1" ht="21" customHeight="1" x14ac:dyDescent="0.3">
      <c r="A46" s="247"/>
      <c r="B46" s="247"/>
      <c r="C46" s="250" t="s">
        <v>81</v>
      </c>
      <c r="D46" s="159"/>
      <c r="E46" s="160"/>
      <c r="F46" s="42">
        <v>4201</v>
      </c>
      <c r="G46" s="47"/>
      <c r="H46" s="52">
        <f>'Side 2'!P23</f>
        <v>0</v>
      </c>
      <c r="I46" s="18"/>
      <c r="J46" s="37"/>
      <c r="K46" s="151" t="s">
        <v>85</v>
      </c>
      <c r="L46" s="168"/>
      <c r="M46" s="126" t="str">
        <f>IF(Q46&lt;&gt;0,MID(M2,1,8),"")</f>
        <v/>
      </c>
      <c r="N46" s="127"/>
      <c r="O46" s="45"/>
      <c r="P46" s="17"/>
      <c r="Q46" s="63">
        <f>IF(I46="x",H46*-1,H46)</f>
        <v>0</v>
      </c>
    </row>
    <row r="47" spans="1:17" s="2" customFormat="1" ht="21" customHeight="1" x14ac:dyDescent="0.3">
      <c r="A47" s="247"/>
      <c r="B47" s="247"/>
      <c r="C47" s="250" t="s">
        <v>260</v>
      </c>
      <c r="D47" s="159"/>
      <c r="E47" s="160"/>
      <c r="F47" s="42">
        <v>4203</v>
      </c>
      <c r="G47" s="47"/>
      <c r="H47" s="52">
        <f>'Side 2'!Q23</f>
        <v>0</v>
      </c>
      <c r="I47" s="18"/>
      <c r="J47" s="37"/>
      <c r="K47" s="151" t="s">
        <v>85</v>
      </c>
      <c r="L47" s="168"/>
      <c r="M47" s="126" t="str">
        <f>IF(Q47&lt;&gt;0,MID(M2,1,8),"")</f>
        <v/>
      </c>
      <c r="N47" s="127"/>
      <c r="O47" s="45"/>
      <c r="P47" s="17"/>
      <c r="Q47" s="63">
        <f>IF(I47="x",H47*-1,H47)</f>
        <v>0</v>
      </c>
    </row>
    <row r="48" spans="1:17" s="2" customFormat="1" ht="21" customHeight="1" thickBot="1" x14ac:dyDescent="0.35">
      <c r="A48" s="247"/>
      <c r="B48" s="247"/>
      <c r="C48" s="315" t="s">
        <v>12</v>
      </c>
      <c r="D48" s="310"/>
      <c r="E48" s="311"/>
      <c r="F48" s="44">
        <v>7032</v>
      </c>
      <c r="G48" s="48"/>
      <c r="H48" s="54"/>
      <c r="I48" s="40"/>
      <c r="J48" s="41"/>
      <c r="K48" s="291">
        <v>21375100</v>
      </c>
      <c r="L48" s="168"/>
      <c r="M48" s="316"/>
      <c r="N48" s="317"/>
      <c r="O48" s="23"/>
      <c r="P48" s="10"/>
      <c r="Q48" s="63">
        <f>IF(I48="x",H48,H48*-1)</f>
        <v>0</v>
      </c>
    </row>
    <row r="49" spans="1:17" s="3" customFormat="1" ht="21" customHeight="1" thickBot="1" x14ac:dyDescent="0.3">
      <c r="A49" s="247"/>
      <c r="B49" s="247"/>
      <c r="C49" s="322" t="s">
        <v>133</v>
      </c>
      <c r="D49" s="323"/>
      <c r="E49" s="323"/>
      <c r="F49" s="323"/>
      <c r="G49" s="323"/>
      <c r="H49" s="323"/>
      <c r="I49" s="323"/>
      <c r="J49" s="324"/>
      <c r="K49" s="320" t="str">
        <f>IF(M49&lt;&gt;0,"Kontrollsum for lønn:"," ")</f>
        <v xml:space="preserve"> </v>
      </c>
      <c r="L49" s="321"/>
      <c r="M49" s="74">
        <f>Q49-(Q39*2)-(Q41*2)-(Q43*2)-(Q48*2)</f>
        <v>0</v>
      </c>
      <c r="N49" s="113" t="str">
        <f>IF(OR(R28&gt;" ",R29&gt;" ",R30&gt;" ",R31&gt;" "),"Se feilmelding"," ")</f>
        <v xml:space="preserve"> </v>
      </c>
      <c r="O49" s="112" t="s">
        <v>108</v>
      </c>
      <c r="P49" s="69">
        <f>SUM(R22:R48)</f>
        <v>0</v>
      </c>
      <c r="Q49" s="64">
        <f>SUM(Q22:Q48)</f>
        <v>0</v>
      </c>
    </row>
    <row r="50" spans="1:17" s="5" customFormat="1" ht="18" customHeight="1" x14ac:dyDescent="0.2">
      <c r="A50" s="247"/>
      <c r="B50" s="247"/>
      <c r="C50" s="248" t="s">
        <v>215</v>
      </c>
      <c r="D50" s="249"/>
      <c r="E50" s="249"/>
      <c r="F50" s="249"/>
      <c r="G50" s="249"/>
      <c r="H50" s="249"/>
      <c r="I50" s="249"/>
      <c r="J50" s="249"/>
      <c r="K50" s="249"/>
      <c r="L50" s="249"/>
      <c r="M50" s="123"/>
      <c r="N50" s="124"/>
      <c r="O50" s="124"/>
      <c r="P50" s="124"/>
      <c r="Q50" s="125"/>
    </row>
    <row r="51" spans="1:17" s="6" customFormat="1" x14ac:dyDescent="0.2">
      <c r="A51" s="247"/>
      <c r="B51" s="247"/>
      <c r="C51" s="255" t="s">
        <v>13</v>
      </c>
      <c r="D51" s="256"/>
      <c r="E51" s="256"/>
      <c r="F51" s="256"/>
      <c r="G51" s="257"/>
      <c r="H51" s="313" t="s">
        <v>20</v>
      </c>
      <c r="I51" s="313"/>
      <c r="J51" s="314"/>
      <c r="K51" s="312" t="s">
        <v>21</v>
      </c>
      <c r="L51" s="313"/>
      <c r="M51" s="314"/>
      <c r="N51" s="312" t="s">
        <v>24</v>
      </c>
      <c r="O51" s="313"/>
      <c r="P51" s="318"/>
      <c r="Q51" s="319"/>
    </row>
    <row r="52" spans="1:17" s="6" customFormat="1" ht="10.5" customHeight="1" x14ac:dyDescent="0.2">
      <c r="A52" s="247"/>
      <c r="B52" s="247"/>
      <c r="C52" s="70" t="s">
        <v>3</v>
      </c>
      <c r="D52" s="56" t="s">
        <v>16</v>
      </c>
      <c r="E52" s="56"/>
      <c r="F52" s="56"/>
      <c r="G52" s="57"/>
      <c r="H52" s="309" t="s">
        <v>23</v>
      </c>
      <c r="I52" s="310"/>
      <c r="J52" s="311"/>
      <c r="K52" s="309" t="s">
        <v>22</v>
      </c>
      <c r="L52" s="310"/>
      <c r="M52" s="311"/>
      <c r="N52" s="309" t="s">
        <v>22</v>
      </c>
      <c r="O52" s="310"/>
      <c r="P52" s="310"/>
      <c r="Q52" s="311"/>
    </row>
    <row r="53" spans="1:17" ht="31.5" customHeight="1" x14ac:dyDescent="0.2">
      <c r="A53" s="247"/>
      <c r="B53" s="247"/>
      <c r="C53" s="71"/>
      <c r="D53" s="72"/>
      <c r="E53" s="72"/>
      <c r="F53" s="72"/>
      <c r="G53" s="73"/>
      <c r="H53" s="306"/>
      <c r="I53" s="307"/>
      <c r="J53" s="308"/>
      <c r="K53" s="306"/>
      <c r="L53" s="307"/>
      <c r="M53" s="308"/>
      <c r="N53" s="306"/>
      <c r="O53" s="307"/>
      <c r="P53" s="307"/>
      <c r="Q53" s="308"/>
    </row>
  </sheetData>
  <sheetProtection sheet="1" objects="1" scenarios="1" selectLockedCells="1"/>
  <mergeCells count="172">
    <mergeCell ref="H53:J53"/>
    <mergeCell ref="H52:J52"/>
    <mergeCell ref="K52:M52"/>
    <mergeCell ref="K53:M53"/>
    <mergeCell ref="K51:M51"/>
    <mergeCell ref="H51:J51"/>
    <mergeCell ref="D41:D42"/>
    <mergeCell ref="K47:L47"/>
    <mergeCell ref="D43:D44"/>
    <mergeCell ref="C45:E45"/>
    <mergeCell ref="C48:E48"/>
    <mergeCell ref="I41:I42"/>
    <mergeCell ref="M48:N48"/>
    <mergeCell ref="M47:N47"/>
    <mergeCell ref="M46:N46"/>
    <mergeCell ref="F43:F44"/>
    <mergeCell ref="C46:E46"/>
    <mergeCell ref="N53:Q53"/>
    <mergeCell ref="N51:Q51"/>
    <mergeCell ref="N52:Q52"/>
    <mergeCell ref="P43:P44"/>
    <mergeCell ref="K49:L49"/>
    <mergeCell ref="C49:J49"/>
    <mergeCell ref="H43:H44"/>
    <mergeCell ref="G41:G42"/>
    <mergeCell ref="H41:H42"/>
    <mergeCell ref="J41:J42"/>
    <mergeCell ref="K36:L36"/>
    <mergeCell ref="K38:L38"/>
    <mergeCell ref="K41:L42"/>
    <mergeCell ref="K37:L37"/>
    <mergeCell ref="K39:L40"/>
    <mergeCell ref="K45:L45"/>
    <mergeCell ref="K46:L46"/>
    <mergeCell ref="I43:I44"/>
    <mergeCell ref="J43:J44"/>
    <mergeCell ref="K48:L48"/>
    <mergeCell ref="C4:H4"/>
    <mergeCell ref="I6:M6"/>
    <mergeCell ref="H7:Q7"/>
    <mergeCell ref="N5:Q5"/>
    <mergeCell ref="M33:N33"/>
    <mergeCell ref="M28:N28"/>
    <mergeCell ref="K29:L29"/>
    <mergeCell ref="M30:N30"/>
    <mergeCell ref="K28:L28"/>
    <mergeCell ref="C29:E29"/>
    <mergeCell ref="M29:N29"/>
    <mergeCell ref="D17:E17"/>
    <mergeCell ref="H17:M17"/>
    <mergeCell ref="C21:E21"/>
    <mergeCell ref="K27:L27"/>
    <mergeCell ref="K26:L26"/>
    <mergeCell ref="K30:L30"/>
    <mergeCell ref="K32:L32"/>
    <mergeCell ref="K33:L33"/>
    <mergeCell ref="K31:L31"/>
    <mergeCell ref="A45:B53"/>
    <mergeCell ref="C50:L50"/>
    <mergeCell ref="C47:E47"/>
    <mergeCell ref="G43:G44"/>
    <mergeCell ref="F41:F42"/>
    <mergeCell ref="C51:G51"/>
    <mergeCell ref="K43:L44"/>
    <mergeCell ref="A22:A25"/>
    <mergeCell ref="K25:L25"/>
    <mergeCell ref="B26:B29"/>
    <mergeCell ref="A26:A29"/>
    <mergeCell ref="C34:E34"/>
    <mergeCell ref="B30:B34"/>
    <mergeCell ref="A35:A36"/>
    <mergeCell ref="B35:B36"/>
    <mergeCell ref="C36:E36"/>
    <mergeCell ref="A37:A38"/>
    <mergeCell ref="I39:I40"/>
    <mergeCell ref="G39:G40"/>
    <mergeCell ref="F39:F40"/>
    <mergeCell ref="D39:D40"/>
    <mergeCell ref="J39:J40"/>
    <mergeCell ref="A39:C44"/>
    <mergeCell ref="H39:H40"/>
    <mergeCell ref="A30:A34"/>
    <mergeCell ref="I5:M5"/>
    <mergeCell ref="C9:Q9"/>
    <mergeCell ref="O12:O13"/>
    <mergeCell ref="K21:L21"/>
    <mergeCell ref="M21:N21"/>
    <mergeCell ref="M22:N22"/>
    <mergeCell ref="M23:N23"/>
    <mergeCell ref="N6:Q6"/>
    <mergeCell ref="A9:B21"/>
    <mergeCell ref="A3:B8"/>
    <mergeCell ref="D15:E15"/>
    <mergeCell ref="D13:E13"/>
    <mergeCell ref="C6:G6"/>
    <mergeCell ref="F12:G12"/>
    <mergeCell ref="C12:E12"/>
    <mergeCell ref="C11:E11"/>
    <mergeCell ref="C18:C19"/>
    <mergeCell ref="H12:M13"/>
    <mergeCell ref="I4:Q4"/>
    <mergeCell ref="N12:N13"/>
    <mergeCell ref="D14:E14"/>
    <mergeCell ref="M26:N26"/>
    <mergeCell ref="M27:N27"/>
    <mergeCell ref="R1:R8"/>
    <mergeCell ref="C20:Q20"/>
    <mergeCell ref="D18:Q19"/>
    <mergeCell ref="H16:M16"/>
    <mergeCell ref="H14:M14"/>
    <mergeCell ref="H15:M15"/>
    <mergeCell ref="D16:E16"/>
    <mergeCell ref="C22:E22"/>
    <mergeCell ref="C25:E25"/>
    <mergeCell ref="C23:E23"/>
    <mergeCell ref="C24:E24"/>
    <mergeCell ref="I3:Q3"/>
    <mergeCell ref="C3:H3"/>
    <mergeCell ref="M1:O1"/>
    <mergeCell ref="M2:O2"/>
    <mergeCell ref="A1:L2"/>
    <mergeCell ref="N11:Q11"/>
    <mergeCell ref="F10:M10"/>
    <mergeCell ref="N8:Q8"/>
    <mergeCell ref="M25:N25"/>
    <mergeCell ref="K24:L24"/>
    <mergeCell ref="P12:Q13"/>
    <mergeCell ref="C5:G5"/>
    <mergeCell ref="C7:G7"/>
    <mergeCell ref="R30:T30"/>
    <mergeCell ref="N10:Q10"/>
    <mergeCell ref="F11:M11"/>
    <mergeCell ref="K22:L22"/>
    <mergeCell ref="K23:L23"/>
    <mergeCell ref="M35:N35"/>
    <mergeCell ref="B22:B25"/>
    <mergeCell ref="B37:B38"/>
    <mergeCell ref="C38:E38"/>
    <mergeCell ref="C35:E35"/>
    <mergeCell ref="C32:E32"/>
    <mergeCell ref="C30:E30"/>
    <mergeCell ref="C31:E31"/>
    <mergeCell ref="C37:E37"/>
    <mergeCell ref="R28:T28"/>
    <mergeCell ref="C33:E33"/>
    <mergeCell ref="R29:T29"/>
    <mergeCell ref="R31:T31"/>
    <mergeCell ref="C26:E26"/>
    <mergeCell ref="C27:E27"/>
    <mergeCell ref="C28:E28"/>
    <mergeCell ref="M31:N31"/>
    <mergeCell ref="K34:L34"/>
    <mergeCell ref="K35:L35"/>
    <mergeCell ref="M50:Q50"/>
    <mergeCell ref="M24:N24"/>
    <mergeCell ref="M32:N32"/>
    <mergeCell ref="M45:N45"/>
    <mergeCell ref="Q41:Q42"/>
    <mergeCell ref="P41:P42"/>
    <mergeCell ref="Q39:Q40"/>
    <mergeCell ref="O39:O40"/>
    <mergeCell ref="O41:O42"/>
    <mergeCell ref="P39:P40"/>
    <mergeCell ref="M43:N44"/>
    <mergeCell ref="M39:N40"/>
    <mergeCell ref="M34:N34"/>
    <mergeCell ref="M41:N42"/>
    <mergeCell ref="M36:N36"/>
    <mergeCell ref="M37:N37"/>
    <mergeCell ref="M38:N38"/>
    <mergeCell ref="O43:O44"/>
    <mergeCell ref="Q43:Q44"/>
  </mergeCells>
  <phoneticPr fontId="0" type="noConversion"/>
  <conditionalFormatting sqref="O39:O40 N49">
    <cfRule type="cellIs" dxfId="7" priority="5" stopIfTrue="1" operator="greaterThan">
      <formula>""" """</formula>
    </cfRule>
  </conditionalFormatting>
  <conditionalFormatting sqref="R28:T31">
    <cfRule type="cellIs" dxfId="6" priority="6" stopIfTrue="1" operator="greaterThan">
      <formula>"' '"</formula>
    </cfRule>
  </conditionalFormatting>
  <conditionalFormatting sqref="H30:H31">
    <cfRule type="expression" dxfId="5" priority="21" stopIfTrue="1">
      <formula>AND(N11&lt;"a",Q49&gt;0)</formula>
    </cfRule>
  </conditionalFormatting>
  <conditionalFormatting sqref="H32:H34">
    <cfRule type="expression" dxfId="4" priority="22" stopIfTrue="1">
      <formula>AND(N11&lt;"a",Q49&gt;0)</formula>
    </cfRule>
  </conditionalFormatting>
  <conditionalFormatting sqref="H36">
    <cfRule type="expression" dxfId="3" priority="23" stopIfTrue="1">
      <formula>AND(N11&lt;"a",Q49&gt;0)</formula>
    </cfRule>
  </conditionalFormatting>
  <conditionalFormatting sqref="H38">
    <cfRule type="expression" dxfId="2" priority="24" stopIfTrue="1">
      <formula>AND(N11&lt;"a",Q49&gt;0)</formula>
    </cfRule>
  </conditionalFormatting>
  <conditionalFormatting sqref="H7:Q7">
    <cfRule type="expression" dxfId="1" priority="25" stopIfTrue="1">
      <formula>C4=""</formula>
    </cfRule>
    <cfRule type="expression" dxfId="0" priority="26" stopIfTrue="1">
      <formula>N49&gt;" "</formula>
    </cfRule>
  </conditionalFormatting>
  <dataValidations xWindow="384" yWindow="578" count="12">
    <dataValidation allowBlank="1" showInputMessage="1" showErrorMessage="1" promptTitle="OBS:" prompt="Er ett eller flere_x000a_måltider dekket av _x000a_arrangør/arbeidsg._x000a_eller påspandert_x000a_skal det foretas_x000a_trekk i kostgodtgj._x000a_" sqref="E40 E44 E42"/>
    <dataValidation type="list" allowBlank="1" showInputMessage="1" showErrorMessage="1" promptTitle="Velg virksomhet" prompt="Klikk på den grå pilen til_x000a_høyre, rull nedover til_x000a_du finner virksomheten,_x000a_og klikk på denne." sqref="M2:O2">
      <formula1>Virksomhet</formula1>
    </dataValidation>
    <dataValidation allowBlank="1" showInputMessage="1" showErrorMessage="1" promptTitle="Gi inn Ant. til venstre" prompt="Beløp beregnes automatisk" sqref="H39:H44"/>
    <dataValidation allowBlank="1" showInputMessage="1" showErrorMessage="1" promptTitle="MÅ angis ved utenlandsreise!" prompt="-----------------------------------------" sqref="N11:Q11"/>
    <dataValidation allowBlank="1" showInputMessage="1" showErrorMessage="1" promptTitle="Utenlandssatser" prompt="Klikk på lønnart_x000a_4022 for satser_x000a_--------------------_x000a_Husk å angi land/by ovenfor_x000a_ved utenlandsreiser" sqref="H31"/>
    <dataValidation type="textLength" operator="lessThanOrEqual" allowBlank="1" showInputMessage="1" showErrorMessage="1" errorTitle="For mange tegn" error="Du kan ha max. 40 tegn!" sqref="M50:Q50">
      <formula1>40</formula1>
    </dataValidation>
    <dataValidation allowBlank="1" showInputMessage="1" showErrorMessage="1" promptTitle="Husk.." prompt=".. å angi type losji!" sqref="C14:C17"/>
    <dataValidation allowBlank="1" showInputMessage="1" showErrorMessage="1" promptTitle="Utenlandsreiser" prompt="Klikk på lønnart_x000a_4022 for satser._x000a_2/3 av sats skal brukes!_x000a_-------------------------_x000a_Husk å angi land/by ovenfor_x000a_ved utenlandsreiser" sqref="H28"/>
    <dataValidation allowBlank="1" showInputMessage="1" showErrorMessage="1" promptTitle="Utenlandsreiser" prompt="Klikk på lønnart_x000a_4022 for satser_x000a_--------------------_x000a_Husk å angi land/by ovenfor_x000a_ved utenlandsreiser" sqref="H29 H33"/>
    <dataValidation allowBlank="1" showInputMessage="1" showErrorMessage="1" promptTitle="Trekkpliktig nattillegg" prompt="Her føres nattillegg uten _x000a_bilag/dokumentasjon._x000a_Vil ikke føre til utbetaling." sqref="H34"/>
    <dataValidation type="textLength" allowBlank="1" showInputMessage="1" showErrorMessage="1" errorTitle="Feil i fødselsnr!" error="Antall siffer skal være 11." sqref="C4:H4">
      <formula1>10</formula1>
      <formula2>11</formula2>
    </dataValidation>
    <dataValidation allowBlank="1" showInputMessage="1" showErrorMessage="1" promptTitle="For å få opp satser.." prompt=".. klikk i ruten og_x000a_du blir satt over_x000a_til satsoversikten!" sqref="F31"/>
  </dataValidations>
  <hyperlinks>
    <hyperlink ref="F31" r:id="rId1" tooltip="Klikk for å få opp satser!" display="http://www.regjeringen.no/nb/dep/fad/dok/lover-og-regler/retningslinjer/2009/utenlandsregulativet.html?id=438645"/>
  </hyperlinks>
  <printOptions horizontalCentered="1" verticalCentered="1"/>
  <pageMargins left="0.16" right="0.16" top="0.19685039370078741" bottom="0.19685039370078741" header="0.23" footer="0"/>
  <pageSetup paperSize="9" scale="7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Zeros="0" workbookViewId="0">
      <selection activeCell="A7" sqref="A7"/>
    </sheetView>
  </sheetViews>
  <sheetFormatPr baseColWidth="10" defaultRowHeight="12.75" x14ac:dyDescent="0.2"/>
  <cols>
    <col min="1" max="4" width="5.33203125" customWidth="1"/>
    <col min="5" max="5" width="36.83203125" customWidth="1"/>
    <col min="6" max="6" width="17" customWidth="1"/>
    <col min="7" max="14" width="7.83203125" customWidth="1"/>
    <col min="15" max="17" width="7.6640625" style="19" customWidth="1"/>
  </cols>
  <sheetData>
    <row r="1" spans="1:18" x14ac:dyDescent="0.2">
      <c r="A1" s="75" t="s">
        <v>30</v>
      </c>
      <c r="B1" s="75"/>
      <c r="C1" s="75"/>
      <c r="D1" s="75"/>
      <c r="E1" s="75"/>
      <c r="F1" s="75" t="s">
        <v>38</v>
      </c>
      <c r="G1" s="340">
        <f>REISEREGNING!Q2</f>
        <v>0</v>
      </c>
      <c r="H1" s="341"/>
      <c r="I1" s="77" t="s">
        <v>37</v>
      </c>
      <c r="J1" s="341">
        <f>REISEREGNING!I4</f>
        <v>0</v>
      </c>
      <c r="K1" s="341"/>
      <c r="L1" s="341"/>
      <c r="M1" s="341"/>
      <c r="N1" s="341"/>
      <c r="O1" s="341"/>
      <c r="P1" s="341"/>
      <c r="Q1" s="341"/>
      <c r="R1" s="341"/>
    </row>
    <row r="2" spans="1:18" x14ac:dyDescent="0.2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42"/>
      <c r="P2" s="342"/>
      <c r="Q2" s="342"/>
      <c r="R2" s="307"/>
    </row>
    <row r="3" spans="1:18" x14ac:dyDescent="0.2">
      <c r="A3" s="345" t="s">
        <v>2</v>
      </c>
      <c r="B3" s="346"/>
      <c r="C3" s="349" t="s">
        <v>77</v>
      </c>
      <c r="D3" s="349"/>
      <c r="E3" s="78"/>
      <c r="F3" s="79"/>
      <c r="G3" s="331" t="s">
        <v>33</v>
      </c>
      <c r="H3" s="332"/>
      <c r="I3" s="337" t="s">
        <v>141</v>
      </c>
      <c r="J3" s="338"/>
      <c r="K3" s="339"/>
      <c r="L3" s="119" t="s">
        <v>256</v>
      </c>
      <c r="M3" s="78"/>
      <c r="N3" s="80"/>
      <c r="O3" s="344" t="s">
        <v>92</v>
      </c>
      <c r="P3" s="318"/>
      <c r="Q3" s="319"/>
      <c r="R3" s="80"/>
    </row>
    <row r="4" spans="1:18" x14ac:dyDescent="0.2">
      <c r="A4" s="347"/>
      <c r="B4" s="348"/>
      <c r="C4" s="350"/>
      <c r="D4" s="350"/>
      <c r="E4" s="330" t="s">
        <v>32</v>
      </c>
      <c r="F4" s="81" t="s">
        <v>5</v>
      </c>
      <c r="G4" s="333" t="s">
        <v>34</v>
      </c>
      <c r="H4" s="334"/>
      <c r="I4" s="335" t="s">
        <v>142</v>
      </c>
      <c r="J4" s="336"/>
      <c r="K4" s="100" t="s">
        <v>140</v>
      </c>
      <c r="L4" s="120" t="s">
        <v>257</v>
      </c>
      <c r="M4" s="82" t="s">
        <v>17</v>
      </c>
      <c r="N4" s="343" t="s">
        <v>93</v>
      </c>
      <c r="O4" s="83" t="s">
        <v>45</v>
      </c>
      <c r="P4" s="83" t="s">
        <v>45</v>
      </c>
      <c r="Q4" s="83" t="s">
        <v>45</v>
      </c>
      <c r="R4" s="82" t="s">
        <v>46</v>
      </c>
    </row>
    <row r="5" spans="1:18" x14ac:dyDescent="0.2">
      <c r="A5" s="328" t="s">
        <v>3</v>
      </c>
      <c r="B5" s="328" t="s">
        <v>31</v>
      </c>
      <c r="C5" s="328" t="s">
        <v>3</v>
      </c>
      <c r="D5" s="328" t="s">
        <v>31</v>
      </c>
      <c r="E5" s="330"/>
      <c r="F5" s="81" t="s">
        <v>6</v>
      </c>
      <c r="G5" s="328" t="s">
        <v>35</v>
      </c>
      <c r="H5" s="80" t="s">
        <v>219</v>
      </c>
      <c r="I5" s="84" t="s">
        <v>224</v>
      </c>
      <c r="J5" s="80" t="s">
        <v>40</v>
      </c>
      <c r="K5" s="80" t="s">
        <v>42</v>
      </c>
      <c r="L5" s="121" t="s">
        <v>258</v>
      </c>
      <c r="M5" s="82" t="s">
        <v>43</v>
      </c>
      <c r="N5" s="343"/>
      <c r="O5" s="85" t="s">
        <v>89</v>
      </c>
      <c r="P5" s="85" t="s">
        <v>90</v>
      </c>
      <c r="Q5" s="85" t="s">
        <v>261</v>
      </c>
      <c r="R5" s="82" t="s">
        <v>47</v>
      </c>
    </row>
    <row r="6" spans="1:18" x14ac:dyDescent="0.2">
      <c r="A6" s="329"/>
      <c r="B6" s="329"/>
      <c r="C6" s="329"/>
      <c r="D6" s="329"/>
      <c r="E6" s="86"/>
      <c r="F6" s="87"/>
      <c r="G6" s="329"/>
      <c r="H6" s="88" t="s">
        <v>36</v>
      </c>
      <c r="I6" s="88" t="s">
        <v>39</v>
      </c>
      <c r="J6" s="88" t="s">
        <v>41</v>
      </c>
      <c r="K6" s="88" t="s">
        <v>41</v>
      </c>
      <c r="L6" s="122" t="s">
        <v>259</v>
      </c>
      <c r="M6" s="86"/>
      <c r="N6" s="88"/>
      <c r="O6" s="89" t="s">
        <v>44</v>
      </c>
      <c r="P6" s="89" t="s">
        <v>44</v>
      </c>
      <c r="Q6" s="89" t="s">
        <v>44</v>
      </c>
      <c r="R6" s="88"/>
    </row>
    <row r="7" spans="1:18" ht="18.75" customHeight="1" x14ac:dyDescent="0.2">
      <c r="A7" s="25"/>
      <c r="B7" s="25"/>
      <c r="C7" s="25"/>
      <c r="D7" s="25"/>
      <c r="E7" s="26"/>
      <c r="F7" s="27"/>
      <c r="G7" s="28"/>
      <c r="H7" s="28" t="s">
        <v>91</v>
      </c>
      <c r="I7" s="28" t="s">
        <v>91</v>
      </c>
      <c r="J7" s="28" t="s">
        <v>91</v>
      </c>
      <c r="K7" s="28" t="s">
        <v>91</v>
      </c>
      <c r="L7" s="28"/>
      <c r="M7" s="28" t="s">
        <v>91</v>
      </c>
      <c r="N7" s="27" t="s">
        <v>91</v>
      </c>
      <c r="O7" s="29"/>
      <c r="P7" s="29"/>
      <c r="Q7" s="29" t="s">
        <v>91</v>
      </c>
      <c r="R7" s="116">
        <f t="shared" ref="R7:R22" si="0">SUM(O7:Q7)</f>
        <v>0</v>
      </c>
    </row>
    <row r="8" spans="1:18" ht="18.75" customHeight="1" x14ac:dyDescent="0.2">
      <c r="A8" s="25"/>
      <c r="B8" s="25"/>
      <c r="C8" s="25"/>
      <c r="D8" s="25"/>
      <c r="E8" s="26"/>
      <c r="F8" s="27"/>
      <c r="G8" s="28"/>
      <c r="H8" s="28"/>
      <c r="I8" s="28"/>
      <c r="J8" s="28"/>
      <c r="K8" s="28"/>
      <c r="L8" s="28"/>
      <c r="M8" s="28"/>
      <c r="N8" s="27"/>
      <c r="O8" s="29"/>
      <c r="P8" s="29"/>
      <c r="Q8" s="29"/>
      <c r="R8" s="116">
        <f t="shared" si="0"/>
        <v>0</v>
      </c>
    </row>
    <row r="9" spans="1:18" ht="18.75" customHeight="1" x14ac:dyDescent="0.2">
      <c r="A9" s="25"/>
      <c r="B9" s="25"/>
      <c r="C9" s="25"/>
      <c r="D9" s="25"/>
      <c r="E9" s="26"/>
      <c r="F9" s="27"/>
      <c r="G9" s="28"/>
      <c r="H9" s="28"/>
      <c r="I9" s="28"/>
      <c r="J9" s="28"/>
      <c r="K9" s="28"/>
      <c r="L9" s="28"/>
      <c r="M9" s="28"/>
      <c r="N9" s="27"/>
      <c r="O9" s="29"/>
      <c r="P9" s="29"/>
      <c r="Q9" s="29"/>
      <c r="R9" s="116">
        <f t="shared" si="0"/>
        <v>0</v>
      </c>
    </row>
    <row r="10" spans="1:18" ht="18.75" customHeight="1" x14ac:dyDescent="0.2">
      <c r="A10" s="25"/>
      <c r="B10" s="25"/>
      <c r="C10" s="25"/>
      <c r="D10" s="25"/>
      <c r="E10" s="26"/>
      <c r="F10" s="27"/>
      <c r="G10" s="28"/>
      <c r="H10" s="28"/>
      <c r="I10" s="28"/>
      <c r="J10" s="28"/>
      <c r="K10" s="28"/>
      <c r="L10" s="28"/>
      <c r="M10" s="28"/>
      <c r="N10" s="27"/>
      <c r="O10" s="29"/>
      <c r="P10" s="29"/>
      <c r="Q10" s="29"/>
      <c r="R10" s="116">
        <f t="shared" si="0"/>
        <v>0</v>
      </c>
    </row>
    <row r="11" spans="1:18" ht="18.75" customHeight="1" x14ac:dyDescent="0.2">
      <c r="A11" s="25"/>
      <c r="B11" s="25"/>
      <c r="C11" s="25"/>
      <c r="D11" s="25"/>
      <c r="E11" s="26"/>
      <c r="F11" s="27"/>
      <c r="G11" s="28"/>
      <c r="H11" s="28"/>
      <c r="I11" s="28"/>
      <c r="J11" s="28"/>
      <c r="K11" s="28"/>
      <c r="L11" s="28"/>
      <c r="M11" s="28"/>
      <c r="N11" s="27"/>
      <c r="O11" s="29"/>
      <c r="P11" s="29"/>
      <c r="Q11" s="29"/>
      <c r="R11" s="116">
        <f t="shared" si="0"/>
        <v>0</v>
      </c>
    </row>
    <row r="12" spans="1:18" ht="18.75" customHeight="1" x14ac:dyDescent="0.2">
      <c r="A12" s="25"/>
      <c r="B12" s="25"/>
      <c r="C12" s="25"/>
      <c r="D12" s="25"/>
      <c r="E12" s="26"/>
      <c r="F12" s="27"/>
      <c r="G12" s="28"/>
      <c r="H12" s="28"/>
      <c r="I12" s="28"/>
      <c r="J12" s="28"/>
      <c r="K12" s="28"/>
      <c r="L12" s="28"/>
      <c r="M12" s="28"/>
      <c r="N12" s="27"/>
      <c r="O12" s="29"/>
      <c r="P12" s="29"/>
      <c r="Q12" s="29"/>
      <c r="R12" s="116">
        <f t="shared" si="0"/>
        <v>0</v>
      </c>
    </row>
    <row r="13" spans="1:18" ht="18.75" customHeight="1" x14ac:dyDescent="0.2">
      <c r="A13" s="25"/>
      <c r="B13" s="25"/>
      <c r="C13" s="25"/>
      <c r="D13" s="25"/>
      <c r="E13" s="26"/>
      <c r="F13" s="27"/>
      <c r="G13" s="28"/>
      <c r="H13" s="28"/>
      <c r="I13" s="28"/>
      <c r="J13" s="28"/>
      <c r="K13" s="28"/>
      <c r="L13" s="28"/>
      <c r="M13" s="28"/>
      <c r="N13" s="27"/>
      <c r="O13" s="29"/>
      <c r="P13" s="29"/>
      <c r="Q13" s="29"/>
      <c r="R13" s="116">
        <f t="shared" si="0"/>
        <v>0</v>
      </c>
    </row>
    <row r="14" spans="1:18" ht="18.75" customHeight="1" x14ac:dyDescent="0.2">
      <c r="A14" s="25"/>
      <c r="B14" s="25"/>
      <c r="C14" s="25"/>
      <c r="D14" s="25"/>
      <c r="E14" s="26"/>
      <c r="F14" s="27"/>
      <c r="G14" s="28"/>
      <c r="H14" s="28"/>
      <c r="I14" s="28"/>
      <c r="J14" s="28"/>
      <c r="K14" s="28"/>
      <c r="L14" s="28"/>
      <c r="M14" s="28"/>
      <c r="N14" s="27"/>
      <c r="O14" s="29"/>
      <c r="P14" s="29"/>
      <c r="Q14" s="29"/>
      <c r="R14" s="116">
        <f t="shared" si="0"/>
        <v>0</v>
      </c>
    </row>
    <row r="15" spans="1:18" ht="18.75" customHeight="1" x14ac:dyDescent="0.2">
      <c r="A15" s="25"/>
      <c r="B15" s="25"/>
      <c r="C15" s="25"/>
      <c r="D15" s="25"/>
      <c r="E15" s="26"/>
      <c r="F15" s="27"/>
      <c r="G15" s="28"/>
      <c r="H15" s="28"/>
      <c r="I15" s="28"/>
      <c r="J15" s="28"/>
      <c r="K15" s="28"/>
      <c r="L15" s="28"/>
      <c r="M15" s="28"/>
      <c r="N15" s="27"/>
      <c r="O15" s="29"/>
      <c r="P15" s="29"/>
      <c r="Q15" s="29"/>
      <c r="R15" s="116">
        <f t="shared" si="0"/>
        <v>0</v>
      </c>
    </row>
    <row r="16" spans="1:18" ht="18.75" customHeight="1" x14ac:dyDescent="0.2">
      <c r="A16" s="25"/>
      <c r="B16" s="25"/>
      <c r="C16" s="25"/>
      <c r="D16" s="25"/>
      <c r="E16" s="26"/>
      <c r="F16" s="27"/>
      <c r="G16" s="28"/>
      <c r="H16" s="28"/>
      <c r="I16" s="28"/>
      <c r="J16" s="28"/>
      <c r="K16" s="28"/>
      <c r="L16" s="28"/>
      <c r="M16" s="28"/>
      <c r="N16" s="27"/>
      <c r="O16" s="29"/>
      <c r="P16" s="29"/>
      <c r="Q16" s="29"/>
      <c r="R16" s="116"/>
    </row>
    <row r="17" spans="1:18" ht="18.75" customHeight="1" x14ac:dyDescent="0.2">
      <c r="A17" s="25"/>
      <c r="B17" s="25"/>
      <c r="C17" s="25"/>
      <c r="D17" s="25"/>
      <c r="E17" s="26"/>
      <c r="F17" s="27"/>
      <c r="G17" s="28"/>
      <c r="H17" s="28"/>
      <c r="I17" s="28"/>
      <c r="J17" s="28"/>
      <c r="K17" s="28"/>
      <c r="L17" s="28"/>
      <c r="M17" s="28"/>
      <c r="N17" s="27"/>
      <c r="O17" s="29"/>
      <c r="P17" s="29"/>
      <c r="Q17" s="29"/>
      <c r="R17" s="116">
        <f t="shared" si="0"/>
        <v>0</v>
      </c>
    </row>
    <row r="18" spans="1:18" ht="18.75" customHeight="1" x14ac:dyDescent="0.2">
      <c r="A18" s="25"/>
      <c r="B18" s="25"/>
      <c r="C18" s="25"/>
      <c r="D18" s="25"/>
      <c r="E18" s="26"/>
      <c r="F18" s="27"/>
      <c r="G18" s="28"/>
      <c r="H18" s="28"/>
      <c r="I18" s="28"/>
      <c r="J18" s="28"/>
      <c r="K18" s="28"/>
      <c r="L18" s="28"/>
      <c r="M18" s="28"/>
      <c r="N18" s="27"/>
      <c r="O18" s="29"/>
      <c r="P18" s="29"/>
      <c r="Q18" s="29"/>
      <c r="R18" s="116">
        <f t="shared" si="0"/>
        <v>0</v>
      </c>
    </row>
    <row r="19" spans="1:18" ht="18.75" customHeight="1" x14ac:dyDescent="0.2">
      <c r="A19" s="25"/>
      <c r="B19" s="25"/>
      <c r="C19" s="25"/>
      <c r="D19" s="25"/>
      <c r="E19" s="26"/>
      <c r="F19" s="27"/>
      <c r="G19" s="28"/>
      <c r="H19" s="28"/>
      <c r="I19" s="28"/>
      <c r="J19" s="28"/>
      <c r="K19" s="28"/>
      <c r="L19" s="28"/>
      <c r="M19" s="28"/>
      <c r="N19" s="27"/>
      <c r="O19" s="29"/>
      <c r="P19" s="29"/>
      <c r="Q19" s="29"/>
      <c r="R19" s="116">
        <f t="shared" si="0"/>
        <v>0</v>
      </c>
    </row>
    <row r="20" spans="1:18" ht="18.75" customHeight="1" x14ac:dyDescent="0.2">
      <c r="A20" s="25"/>
      <c r="B20" s="25"/>
      <c r="C20" s="25"/>
      <c r="D20" s="25"/>
      <c r="E20" s="26"/>
      <c r="F20" s="27"/>
      <c r="G20" s="28"/>
      <c r="H20" s="28"/>
      <c r="I20" s="28"/>
      <c r="J20" s="28"/>
      <c r="K20" s="28"/>
      <c r="L20" s="28"/>
      <c r="M20" s="28"/>
      <c r="N20" s="27"/>
      <c r="O20" s="29"/>
      <c r="P20" s="29"/>
      <c r="Q20" s="29"/>
      <c r="R20" s="116">
        <f t="shared" si="0"/>
        <v>0</v>
      </c>
    </row>
    <row r="21" spans="1:18" ht="18.75" customHeight="1" x14ac:dyDescent="0.2">
      <c r="A21" s="25"/>
      <c r="B21" s="25"/>
      <c r="C21" s="25"/>
      <c r="D21" s="25"/>
      <c r="E21" s="26"/>
      <c r="F21" s="27"/>
      <c r="G21" s="28"/>
      <c r="H21" s="28"/>
      <c r="I21" s="28"/>
      <c r="J21" s="28"/>
      <c r="K21" s="28"/>
      <c r="L21" s="28"/>
      <c r="M21" s="28"/>
      <c r="N21" s="27"/>
      <c r="O21" s="29"/>
      <c r="P21" s="29"/>
      <c r="Q21" s="29"/>
      <c r="R21" s="116">
        <f t="shared" si="0"/>
        <v>0</v>
      </c>
    </row>
    <row r="22" spans="1:18" ht="18.75" customHeight="1" thickBot="1" x14ac:dyDescent="0.25">
      <c r="A22" s="30"/>
      <c r="B22" s="30"/>
      <c r="C22" s="30"/>
      <c r="D22" s="30"/>
      <c r="E22" s="31"/>
      <c r="F22" s="32"/>
      <c r="G22" s="33"/>
      <c r="H22" s="33"/>
      <c r="I22" s="33"/>
      <c r="J22" s="33"/>
      <c r="K22" s="33"/>
      <c r="L22" s="33"/>
      <c r="M22" s="33"/>
      <c r="N22" s="32"/>
      <c r="O22" s="34"/>
      <c r="P22" s="34"/>
      <c r="Q22" s="34"/>
      <c r="R22" s="116">
        <f t="shared" si="0"/>
        <v>0</v>
      </c>
    </row>
    <row r="23" spans="1:18" s="12" customFormat="1" ht="18.75" customHeight="1" thickBot="1" x14ac:dyDescent="0.25">
      <c r="A23" s="325" t="s">
        <v>138</v>
      </c>
      <c r="B23" s="326"/>
      <c r="C23" s="326"/>
      <c r="D23" s="326"/>
      <c r="E23" s="327"/>
      <c r="F23" s="111">
        <f>SUM(G23:K23)</f>
        <v>0</v>
      </c>
      <c r="G23" s="21">
        <f t="shared" ref="G23:L23" si="1">SUM(G7:G22)</f>
        <v>0</v>
      </c>
      <c r="H23" s="21">
        <f t="shared" si="1"/>
        <v>0</v>
      </c>
      <c r="I23" s="21">
        <f t="shared" si="1"/>
        <v>0</v>
      </c>
      <c r="J23" s="21">
        <f t="shared" si="1"/>
        <v>0</v>
      </c>
      <c r="K23" s="21">
        <f t="shared" si="1"/>
        <v>0</v>
      </c>
      <c r="L23" s="21">
        <f t="shared" si="1"/>
        <v>0</v>
      </c>
      <c r="M23" s="21">
        <f>SUM(M6:M22)</f>
        <v>0</v>
      </c>
      <c r="N23" s="20"/>
      <c r="O23" s="22">
        <f>SUM(O6:O22)</f>
        <v>0</v>
      </c>
      <c r="P23" s="22">
        <f>SUM(P6:P22)</f>
        <v>0</v>
      </c>
      <c r="Q23" s="22">
        <f>SUM(Q6:Q22)</f>
        <v>0</v>
      </c>
      <c r="R23" s="22">
        <f>SUM(R7:R22)</f>
        <v>0</v>
      </c>
    </row>
    <row r="25" spans="1:18" ht="15.75" x14ac:dyDescent="0.25">
      <c r="A25" s="90" t="s">
        <v>87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118"/>
      <c r="M25" s="75"/>
      <c r="N25" s="75"/>
      <c r="O25" s="91"/>
    </row>
    <row r="26" spans="1:18" ht="15.75" x14ac:dyDescent="0.25">
      <c r="A26" s="90" t="s">
        <v>88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118"/>
      <c r="M26" s="75"/>
      <c r="N26" s="75"/>
      <c r="O26" s="91"/>
    </row>
    <row r="27" spans="1:18" x14ac:dyDescent="0.2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118"/>
      <c r="M27" s="75"/>
      <c r="N27" s="75"/>
      <c r="O27" s="91"/>
    </row>
    <row r="28" spans="1:18" x14ac:dyDescent="0.2">
      <c r="A28" s="92" t="s">
        <v>220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118"/>
      <c r="M28" s="75"/>
      <c r="N28" s="75"/>
      <c r="O28" s="91"/>
    </row>
    <row r="30" spans="1:18" s="75" customFormat="1" x14ac:dyDescent="0.2">
      <c r="A30" s="92" t="s">
        <v>48</v>
      </c>
      <c r="J30" s="92" t="s">
        <v>54</v>
      </c>
      <c r="L30" s="118"/>
      <c r="O30" s="91"/>
      <c r="P30" s="91"/>
      <c r="Q30" s="91"/>
    </row>
    <row r="31" spans="1:18" s="75" customFormat="1" x14ac:dyDescent="0.2">
      <c r="A31" s="101" t="s">
        <v>49</v>
      </c>
      <c r="J31" s="101" t="s">
        <v>49</v>
      </c>
      <c r="L31" s="118"/>
      <c r="O31" s="91"/>
      <c r="P31" s="91"/>
      <c r="Q31" s="91"/>
    </row>
    <row r="32" spans="1:18" s="75" customFormat="1" x14ac:dyDescent="0.2">
      <c r="A32" s="101" t="s">
        <v>217</v>
      </c>
      <c r="J32" s="101" t="s">
        <v>50</v>
      </c>
      <c r="L32" s="118"/>
      <c r="O32" s="91"/>
      <c r="P32" s="91"/>
      <c r="Q32" s="91"/>
    </row>
    <row r="33" spans="1:17" s="75" customFormat="1" x14ac:dyDescent="0.2">
      <c r="A33" s="101" t="s">
        <v>51</v>
      </c>
      <c r="J33" s="102" t="s">
        <v>148</v>
      </c>
      <c r="L33" s="118"/>
      <c r="O33" s="91"/>
      <c r="P33" s="91"/>
      <c r="Q33" s="91"/>
    </row>
    <row r="34" spans="1:17" s="75" customFormat="1" x14ac:dyDescent="0.2">
      <c r="A34" s="102" t="s">
        <v>146</v>
      </c>
      <c r="J34" s="102" t="s">
        <v>149</v>
      </c>
      <c r="L34" s="118"/>
      <c r="O34" s="91"/>
      <c r="P34" s="91"/>
      <c r="Q34" s="91"/>
    </row>
    <row r="35" spans="1:17" s="75" customFormat="1" x14ac:dyDescent="0.2">
      <c r="A35" s="101" t="s">
        <v>52</v>
      </c>
      <c r="J35" s="102" t="s">
        <v>145</v>
      </c>
      <c r="L35" s="118"/>
      <c r="O35" s="91"/>
      <c r="P35" s="91"/>
      <c r="Q35" s="91"/>
    </row>
    <row r="36" spans="1:17" s="75" customFormat="1" x14ac:dyDescent="0.2">
      <c r="L36" s="118"/>
      <c r="O36" s="91"/>
      <c r="P36" s="91"/>
      <c r="Q36" s="91"/>
    </row>
    <row r="37" spans="1:17" s="75" customFormat="1" x14ac:dyDescent="0.2">
      <c r="A37" s="103" t="s">
        <v>150</v>
      </c>
      <c r="L37" s="118"/>
      <c r="O37" s="91"/>
      <c r="P37" s="91"/>
      <c r="Q37" s="91"/>
    </row>
    <row r="38" spans="1:17" s="75" customFormat="1" x14ac:dyDescent="0.2">
      <c r="J38" s="92" t="s">
        <v>55</v>
      </c>
      <c r="L38" s="118"/>
      <c r="O38" s="91"/>
      <c r="P38" s="91"/>
      <c r="Q38" s="91"/>
    </row>
    <row r="39" spans="1:17" s="75" customFormat="1" x14ac:dyDescent="0.2">
      <c r="A39" s="92" t="s">
        <v>53</v>
      </c>
      <c r="J39" s="102" t="s">
        <v>143</v>
      </c>
      <c r="L39" s="118"/>
      <c r="O39" s="91"/>
      <c r="P39" s="91"/>
      <c r="Q39" s="91"/>
    </row>
    <row r="40" spans="1:17" s="75" customFormat="1" x14ac:dyDescent="0.2">
      <c r="A40" s="102" t="s">
        <v>147</v>
      </c>
      <c r="J40" s="102" t="s">
        <v>144</v>
      </c>
      <c r="L40" s="118"/>
      <c r="O40" s="91"/>
      <c r="P40" s="91"/>
      <c r="Q40" s="91"/>
    </row>
  </sheetData>
  <sheetProtection sheet="1" objects="1" scenarios="1" selectLockedCells="1"/>
  <mergeCells count="18">
    <mergeCell ref="I4:J4"/>
    <mergeCell ref="I3:K3"/>
    <mergeCell ref="G1:H1"/>
    <mergeCell ref="J1:R1"/>
    <mergeCell ref="A2:R2"/>
    <mergeCell ref="N4:N5"/>
    <mergeCell ref="O3:Q3"/>
    <mergeCell ref="A3:B4"/>
    <mergeCell ref="C3:D4"/>
    <mergeCell ref="A5:A6"/>
    <mergeCell ref="A23:E23"/>
    <mergeCell ref="D5:D6"/>
    <mergeCell ref="E4:E5"/>
    <mergeCell ref="G3:H3"/>
    <mergeCell ref="G4:H4"/>
    <mergeCell ref="G5:G6"/>
    <mergeCell ref="B5:B6"/>
    <mergeCell ref="C5:C6"/>
  </mergeCells>
  <phoneticPr fontId="0" type="noConversion"/>
  <dataValidations count="2">
    <dataValidation type="decimal" allowBlank="1" showInputMessage="1" showErrorMessage="1" errorTitle="Ugyldig tegn er brukt" error="Du kan bare bruke tall og desimalkomma!_x000a_F. eks. er 149,- ikke gyldig." sqref="O7:Q22">
      <formula1>0</formula1>
      <formula2>999999</formula2>
    </dataValidation>
    <dataValidation type="whole" allowBlank="1" showInputMessage="1" showErrorMessage="1" errorTitle="Ugyldig tegn er brukt" error="Du kan bare bruke heltall!_x000a_F. eks. er 5,- eller 2,5 ikke gyldig." sqref="G7:M22">
      <formula1>0</formula1>
      <formula2>999999</formula2>
    </dataValidation>
  </dataValidations>
  <printOptions horizontalCentered="1" verticalCentered="1"/>
  <pageMargins left="0.17" right="0.14000000000000001" top="0.39370078740157483" bottom="0.31" header="0.51181102362204722" footer="0.38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B11" sqref="B11"/>
    </sheetView>
  </sheetViews>
  <sheetFormatPr baseColWidth="10" defaultRowHeight="12.75" x14ac:dyDescent="0.2"/>
  <cols>
    <col min="1" max="1" width="12" style="7"/>
    <col min="2" max="2" width="12" style="8"/>
    <col min="3" max="3" width="32.33203125" bestFit="1" customWidth="1"/>
    <col min="8" max="8" width="33.83203125" customWidth="1"/>
    <col min="10" max="10" width="21.1640625" customWidth="1"/>
    <col min="11" max="11" width="11.83203125" customWidth="1"/>
  </cols>
  <sheetData>
    <row r="1" spans="1:10" x14ac:dyDescent="0.2">
      <c r="A1" s="9" t="s">
        <v>56</v>
      </c>
      <c r="B1" s="13" t="s">
        <v>57</v>
      </c>
      <c r="C1" s="14" t="s">
        <v>73</v>
      </c>
      <c r="E1" t="s">
        <v>78</v>
      </c>
      <c r="H1" s="24" t="s">
        <v>97</v>
      </c>
      <c r="I1" s="351" t="s">
        <v>107</v>
      </c>
      <c r="J1" s="352"/>
    </row>
    <row r="2" spans="1:10" x14ac:dyDescent="0.2">
      <c r="A2" s="9">
        <v>4029</v>
      </c>
      <c r="B2" s="8">
        <v>510</v>
      </c>
      <c r="C2" t="s">
        <v>58</v>
      </c>
      <c r="E2" t="s">
        <v>118</v>
      </c>
      <c r="I2" s="352"/>
      <c r="J2" s="352"/>
    </row>
    <row r="3" spans="1:10" x14ac:dyDescent="0.2">
      <c r="A3" s="9">
        <v>4028</v>
      </c>
      <c r="B3" s="8">
        <v>200</v>
      </c>
      <c r="C3" t="s">
        <v>68</v>
      </c>
      <c r="E3" t="s">
        <v>119</v>
      </c>
      <c r="H3" t="s">
        <v>158</v>
      </c>
      <c r="I3" s="352"/>
      <c r="J3" s="352"/>
    </row>
    <row r="4" spans="1:10" x14ac:dyDescent="0.2">
      <c r="A4" s="9">
        <v>4027</v>
      </c>
      <c r="B4" s="8">
        <v>403</v>
      </c>
      <c r="C4" t="s">
        <v>59</v>
      </c>
      <c r="E4" t="s">
        <v>120</v>
      </c>
      <c r="H4" t="s">
        <v>266</v>
      </c>
      <c r="I4" s="352"/>
      <c r="J4" s="352"/>
    </row>
    <row r="5" spans="1:10" x14ac:dyDescent="0.2">
      <c r="A5" s="9">
        <v>4026</v>
      </c>
      <c r="B5" s="8">
        <v>307</v>
      </c>
      <c r="C5" t="s">
        <v>69</v>
      </c>
      <c r="E5" t="s">
        <v>263</v>
      </c>
      <c r="H5" t="s">
        <v>159</v>
      </c>
      <c r="I5" s="352"/>
      <c r="J5" s="352"/>
    </row>
    <row r="6" spans="1:10" x14ac:dyDescent="0.2">
      <c r="A6" s="9">
        <v>4070</v>
      </c>
      <c r="B6" s="8">
        <v>4.0999999999999996</v>
      </c>
      <c r="C6" t="s">
        <v>60</v>
      </c>
      <c r="E6" t="s">
        <v>121</v>
      </c>
      <c r="H6" t="s">
        <v>213</v>
      </c>
      <c r="I6" s="352"/>
      <c r="J6" s="352"/>
    </row>
    <row r="7" spans="1:10" x14ac:dyDescent="0.2">
      <c r="A7" s="9">
        <v>4010</v>
      </c>
      <c r="B7" s="8">
        <v>289</v>
      </c>
      <c r="C7" s="117" t="s">
        <v>226</v>
      </c>
      <c r="E7" t="s">
        <v>122</v>
      </c>
      <c r="H7" t="s">
        <v>160</v>
      </c>
      <c r="I7" s="352"/>
      <c r="J7" s="352"/>
    </row>
    <row r="8" spans="1:10" x14ac:dyDescent="0.2">
      <c r="A8" s="9">
        <v>4070</v>
      </c>
      <c r="B8" s="8">
        <v>4.0999999999999996</v>
      </c>
      <c r="C8" t="s">
        <v>61</v>
      </c>
      <c r="E8" t="s">
        <v>264</v>
      </c>
      <c r="H8" t="s">
        <v>161</v>
      </c>
      <c r="I8" s="352"/>
      <c r="J8" s="352"/>
    </row>
    <row r="9" spans="1:10" x14ac:dyDescent="0.2">
      <c r="A9" s="9" t="s">
        <v>225</v>
      </c>
      <c r="B9" s="11">
        <v>90</v>
      </c>
      <c r="C9" t="s">
        <v>62</v>
      </c>
      <c r="H9" t="s">
        <v>162</v>
      </c>
      <c r="I9" s="352"/>
      <c r="J9" s="352"/>
    </row>
    <row r="10" spans="1:10" x14ac:dyDescent="0.2">
      <c r="A10" s="9">
        <v>4020</v>
      </c>
      <c r="B10" s="8">
        <v>733</v>
      </c>
      <c r="C10" t="s">
        <v>63</v>
      </c>
      <c r="H10" t="s">
        <v>99</v>
      </c>
      <c r="I10" s="352"/>
      <c r="J10" s="352"/>
    </row>
    <row r="11" spans="1:10" x14ac:dyDescent="0.2">
      <c r="A11" s="9">
        <v>4033</v>
      </c>
      <c r="B11" s="8">
        <v>430</v>
      </c>
      <c r="C11" t="s">
        <v>64</v>
      </c>
      <c r="H11" s="38" t="s">
        <v>163</v>
      </c>
      <c r="I11" s="352"/>
      <c r="J11" s="352"/>
    </row>
    <row r="12" spans="1:10" x14ac:dyDescent="0.2">
      <c r="A12" s="9">
        <v>4042</v>
      </c>
      <c r="B12" s="8">
        <v>1</v>
      </c>
      <c r="C12" t="s">
        <v>65</v>
      </c>
      <c r="H12" t="s">
        <v>164</v>
      </c>
      <c r="I12" s="352"/>
      <c r="J12" s="352"/>
    </row>
    <row r="13" spans="1:10" x14ac:dyDescent="0.2">
      <c r="A13" s="9" t="s">
        <v>225</v>
      </c>
      <c r="B13" s="8">
        <v>310</v>
      </c>
      <c r="C13" t="s">
        <v>66</v>
      </c>
      <c r="H13" s="38" t="s">
        <v>173</v>
      </c>
      <c r="I13" s="352"/>
      <c r="J13" s="352"/>
    </row>
    <row r="14" spans="1:10" x14ac:dyDescent="0.2">
      <c r="A14" s="9" t="s">
        <v>225</v>
      </c>
      <c r="B14" s="8">
        <v>100</v>
      </c>
      <c r="C14" t="s">
        <v>67</v>
      </c>
      <c r="H14" s="38" t="s">
        <v>174</v>
      </c>
      <c r="I14" s="352"/>
      <c r="J14" s="352"/>
    </row>
    <row r="15" spans="1:10" x14ac:dyDescent="0.2">
      <c r="A15" s="9">
        <v>4048</v>
      </c>
      <c r="B15" s="8">
        <v>1</v>
      </c>
      <c r="C15" t="s">
        <v>70</v>
      </c>
      <c r="H15" t="s">
        <v>165</v>
      </c>
    </row>
    <row r="16" spans="1:10" x14ac:dyDescent="0.2">
      <c r="A16" s="9">
        <v>4012</v>
      </c>
      <c r="B16" s="8">
        <v>537</v>
      </c>
      <c r="C16" t="s">
        <v>71</v>
      </c>
      <c r="H16" s="38" t="s">
        <v>212</v>
      </c>
    </row>
    <row r="17" spans="1:8" x14ac:dyDescent="0.2">
      <c r="A17" s="9" t="s">
        <v>225</v>
      </c>
      <c r="B17" s="8" t="s">
        <v>91</v>
      </c>
      <c r="C17" t="s">
        <v>72</v>
      </c>
      <c r="D17" t="s">
        <v>139</v>
      </c>
      <c r="H17" s="39" t="s">
        <v>175</v>
      </c>
    </row>
    <row r="18" spans="1:8" x14ac:dyDescent="0.2">
      <c r="A18" s="9" t="s">
        <v>116</v>
      </c>
      <c r="B18" s="8">
        <v>0</v>
      </c>
      <c r="C18" t="s">
        <v>117</v>
      </c>
      <c r="H18" t="s">
        <v>103</v>
      </c>
    </row>
    <row r="19" spans="1:8" x14ac:dyDescent="0.2">
      <c r="A19" s="9">
        <v>4019</v>
      </c>
      <c r="C19" s="38" t="s">
        <v>125</v>
      </c>
      <c r="H19" t="s">
        <v>166</v>
      </c>
    </row>
    <row r="20" spans="1:8" x14ac:dyDescent="0.2">
      <c r="A20" s="9">
        <v>4025</v>
      </c>
      <c r="C20" s="38" t="s">
        <v>126</v>
      </c>
      <c r="H20" t="s">
        <v>167</v>
      </c>
    </row>
    <row r="21" spans="1:8" x14ac:dyDescent="0.2">
      <c r="H21" t="s">
        <v>168</v>
      </c>
    </row>
    <row r="22" spans="1:8" x14ac:dyDescent="0.2">
      <c r="H22" t="s">
        <v>169</v>
      </c>
    </row>
    <row r="23" spans="1:8" x14ac:dyDescent="0.2">
      <c r="H23" t="s">
        <v>170</v>
      </c>
    </row>
    <row r="24" spans="1:8" x14ac:dyDescent="0.2">
      <c r="H24" t="s">
        <v>171</v>
      </c>
    </row>
    <row r="25" spans="1:8" x14ac:dyDescent="0.2">
      <c r="H25" t="s">
        <v>172</v>
      </c>
    </row>
    <row r="26" spans="1:8" x14ac:dyDescent="0.2">
      <c r="H26" t="s">
        <v>228</v>
      </c>
    </row>
    <row r="27" spans="1:8" x14ac:dyDescent="0.2">
      <c r="H27" t="s">
        <v>229</v>
      </c>
    </row>
    <row r="28" spans="1:8" x14ac:dyDescent="0.2">
      <c r="H28" t="s">
        <v>230</v>
      </c>
    </row>
    <row r="29" spans="1:8" x14ac:dyDescent="0.2">
      <c r="H29" t="s">
        <v>231</v>
      </c>
    </row>
    <row r="30" spans="1:8" x14ac:dyDescent="0.2">
      <c r="H30" t="s">
        <v>232</v>
      </c>
    </row>
    <row r="31" spans="1:8" x14ac:dyDescent="0.2">
      <c r="H31" t="s">
        <v>233</v>
      </c>
    </row>
    <row r="32" spans="1:8" x14ac:dyDescent="0.2">
      <c r="H32" t="s">
        <v>234</v>
      </c>
    </row>
    <row r="33" spans="8:8" x14ac:dyDescent="0.2">
      <c r="H33" t="s">
        <v>235</v>
      </c>
    </row>
    <row r="34" spans="8:8" x14ac:dyDescent="0.2">
      <c r="H34" t="s">
        <v>236</v>
      </c>
    </row>
    <row r="35" spans="8:8" x14ac:dyDescent="0.2">
      <c r="H35" t="s">
        <v>237</v>
      </c>
    </row>
    <row r="36" spans="8:8" x14ac:dyDescent="0.2">
      <c r="H36" t="s">
        <v>238</v>
      </c>
    </row>
    <row r="37" spans="8:8" x14ac:dyDescent="0.2">
      <c r="H37" t="s">
        <v>239</v>
      </c>
    </row>
    <row r="38" spans="8:8" x14ac:dyDescent="0.2">
      <c r="H38" t="s">
        <v>240</v>
      </c>
    </row>
    <row r="39" spans="8:8" x14ac:dyDescent="0.2">
      <c r="H39" t="s">
        <v>241</v>
      </c>
    </row>
    <row r="40" spans="8:8" x14ac:dyDescent="0.2">
      <c r="H40" t="s">
        <v>255</v>
      </c>
    </row>
    <row r="41" spans="8:8" x14ac:dyDescent="0.2">
      <c r="H41" t="s">
        <v>242</v>
      </c>
    </row>
    <row r="42" spans="8:8" x14ac:dyDescent="0.2">
      <c r="H42" t="s">
        <v>243</v>
      </c>
    </row>
    <row r="43" spans="8:8" x14ac:dyDescent="0.2">
      <c r="H43" t="s">
        <v>244</v>
      </c>
    </row>
    <row r="44" spans="8:8" x14ac:dyDescent="0.2">
      <c r="H44" t="s">
        <v>245</v>
      </c>
    </row>
    <row r="45" spans="8:8" x14ac:dyDescent="0.2">
      <c r="H45" t="s">
        <v>246</v>
      </c>
    </row>
    <row r="46" spans="8:8" x14ac:dyDescent="0.2">
      <c r="H46" t="s">
        <v>247</v>
      </c>
    </row>
    <row r="47" spans="8:8" x14ac:dyDescent="0.2">
      <c r="H47" t="s">
        <v>248</v>
      </c>
    </row>
    <row r="48" spans="8:8" x14ac:dyDescent="0.2">
      <c r="H48" t="s">
        <v>249</v>
      </c>
    </row>
    <row r="49" spans="8:8" x14ac:dyDescent="0.2">
      <c r="H49" t="s">
        <v>250</v>
      </c>
    </row>
    <row r="50" spans="8:8" x14ac:dyDescent="0.2">
      <c r="H50" t="s">
        <v>251</v>
      </c>
    </row>
    <row r="51" spans="8:8" x14ac:dyDescent="0.2">
      <c r="H51" t="s">
        <v>252</v>
      </c>
    </row>
    <row r="52" spans="8:8" x14ac:dyDescent="0.2">
      <c r="H52" t="s">
        <v>253</v>
      </c>
    </row>
    <row r="53" spans="8:8" x14ac:dyDescent="0.2">
      <c r="H53" t="s">
        <v>254</v>
      </c>
    </row>
    <row r="54" spans="8:8" x14ac:dyDescent="0.2">
      <c r="H54" t="s">
        <v>100</v>
      </c>
    </row>
    <row r="55" spans="8:8" x14ac:dyDescent="0.2">
      <c r="H55" t="s">
        <v>176</v>
      </c>
    </row>
    <row r="56" spans="8:8" x14ac:dyDescent="0.2">
      <c r="H56" t="s">
        <v>177</v>
      </c>
    </row>
    <row r="57" spans="8:8" x14ac:dyDescent="0.2">
      <c r="H57" t="s">
        <v>178</v>
      </c>
    </row>
    <row r="58" spans="8:8" x14ac:dyDescent="0.2">
      <c r="H58" t="s">
        <v>179</v>
      </c>
    </row>
    <row r="59" spans="8:8" x14ac:dyDescent="0.2">
      <c r="H59" t="s">
        <v>180</v>
      </c>
    </row>
    <row r="60" spans="8:8" x14ac:dyDescent="0.2">
      <c r="H60" t="s">
        <v>214</v>
      </c>
    </row>
    <row r="61" spans="8:8" x14ac:dyDescent="0.2">
      <c r="H61" t="s">
        <v>101</v>
      </c>
    </row>
    <row r="62" spans="8:8" x14ac:dyDescent="0.2">
      <c r="H62" t="s">
        <v>181</v>
      </c>
    </row>
    <row r="63" spans="8:8" x14ac:dyDescent="0.2">
      <c r="H63" t="s">
        <v>227</v>
      </c>
    </row>
    <row r="64" spans="8:8" x14ac:dyDescent="0.2">
      <c r="H64" t="s">
        <v>182</v>
      </c>
    </row>
    <row r="65" spans="8:8" x14ac:dyDescent="0.2">
      <c r="H65" t="s">
        <v>183</v>
      </c>
    </row>
    <row r="66" spans="8:8" x14ac:dyDescent="0.2">
      <c r="H66" t="s">
        <v>184</v>
      </c>
    </row>
    <row r="67" spans="8:8" x14ac:dyDescent="0.2">
      <c r="H67" t="s">
        <v>185</v>
      </c>
    </row>
    <row r="68" spans="8:8" x14ac:dyDescent="0.2">
      <c r="H68" t="s">
        <v>186</v>
      </c>
    </row>
    <row r="69" spans="8:8" x14ac:dyDescent="0.2">
      <c r="H69" t="s">
        <v>187</v>
      </c>
    </row>
    <row r="70" spans="8:8" x14ac:dyDescent="0.2">
      <c r="H70" t="s">
        <v>188</v>
      </c>
    </row>
    <row r="71" spans="8:8" x14ac:dyDescent="0.2">
      <c r="H71" t="s">
        <v>189</v>
      </c>
    </row>
    <row r="72" spans="8:8" x14ac:dyDescent="0.2">
      <c r="H72" t="s">
        <v>190</v>
      </c>
    </row>
    <row r="73" spans="8:8" x14ac:dyDescent="0.2">
      <c r="H73" t="s">
        <v>191</v>
      </c>
    </row>
    <row r="74" spans="8:8" x14ac:dyDescent="0.2">
      <c r="H74" t="s">
        <v>192</v>
      </c>
    </row>
    <row r="75" spans="8:8" x14ac:dyDescent="0.2">
      <c r="H75" t="s">
        <v>193</v>
      </c>
    </row>
    <row r="76" spans="8:8" x14ac:dyDescent="0.2">
      <c r="H76" t="s">
        <v>194</v>
      </c>
    </row>
    <row r="77" spans="8:8" x14ac:dyDescent="0.2">
      <c r="H77" t="s">
        <v>195</v>
      </c>
    </row>
    <row r="78" spans="8:8" x14ac:dyDescent="0.2">
      <c r="H78" t="s">
        <v>196</v>
      </c>
    </row>
    <row r="79" spans="8:8" x14ac:dyDescent="0.2">
      <c r="H79" t="s">
        <v>197</v>
      </c>
    </row>
    <row r="80" spans="8:8" x14ac:dyDescent="0.2">
      <c r="H80" t="s">
        <v>198</v>
      </c>
    </row>
    <row r="81" spans="8:8" x14ac:dyDescent="0.2">
      <c r="H81" t="s">
        <v>199</v>
      </c>
    </row>
    <row r="82" spans="8:8" x14ac:dyDescent="0.2">
      <c r="H82" t="s">
        <v>200</v>
      </c>
    </row>
    <row r="83" spans="8:8" x14ac:dyDescent="0.2">
      <c r="H83" t="s">
        <v>201</v>
      </c>
    </row>
    <row r="84" spans="8:8" x14ac:dyDescent="0.2">
      <c r="H84" t="s">
        <v>202</v>
      </c>
    </row>
    <row r="85" spans="8:8" x14ac:dyDescent="0.2">
      <c r="H85" t="s">
        <v>203</v>
      </c>
    </row>
    <row r="86" spans="8:8" x14ac:dyDescent="0.2">
      <c r="H86" t="s">
        <v>210</v>
      </c>
    </row>
    <row r="87" spans="8:8" x14ac:dyDescent="0.2">
      <c r="H87" t="s">
        <v>204</v>
      </c>
    </row>
    <row r="88" spans="8:8" x14ac:dyDescent="0.2">
      <c r="H88" t="s">
        <v>205</v>
      </c>
    </row>
    <row r="89" spans="8:8" x14ac:dyDescent="0.2">
      <c r="H89" t="s">
        <v>211</v>
      </c>
    </row>
    <row r="90" spans="8:8" x14ac:dyDescent="0.2">
      <c r="H90" t="s">
        <v>206</v>
      </c>
    </row>
    <row r="91" spans="8:8" x14ac:dyDescent="0.2">
      <c r="H91" t="s">
        <v>207</v>
      </c>
    </row>
    <row r="92" spans="8:8" x14ac:dyDescent="0.2">
      <c r="H92" t="s">
        <v>153</v>
      </c>
    </row>
    <row r="93" spans="8:8" x14ac:dyDescent="0.2">
      <c r="H93" t="s">
        <v>154</v>
      </c>
    </row>
    <row r="94" spans="8:8" x14ac:dyDescent="0.2">
      <c r="H94" t="s">
        <v>155</v>
      </c>
    </row>
    <row r="95" spans="8:8" x14ac:dyDescent="0.2">
      <c r="H95" t="s">
        <v>156</v>
      </c>
    </row>
    <row r="96" spans="8:8" x14ac:dyDescent="0.2">
      <c r="H96" t="s">
        <v>157</v>
      </c>
    </row>
    <row r="97" spans="8:8" x14ac:dyDescent="0.2">
      <c r="H97" t="s">
        <v>110</v>
      </c>
    </row>
    <row r="98" spans="8:8" x14ac:dyDescent="0.2">
      <c r="H98" t="s">
        <v>208</v>
      </c>
    </row>
    <row r="99" spans="8:8" x14ac:dyDescent="0.2">
      <c r="H99" t="s">
        <v>102</v>
      </c>
    </row>
    <row r="100" spans="8:8" x14ac:dyDescent="0.2">
      <c r="H100" t="s">
        <v>209</v>
      </c>
    </row>
  </sheetData>
  <sheetProtection sheet="1" objects="1" scenarios="1"/>
  <mergeCells count="1">
    <mergeCell ref="I1:J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REISEREGNING</vt:lpstr>
      <vt:lpstr>Side 2</vt:lpstr>
      <vt:lpstr>SATSER</vt:lpstr>
      <vt:lpstr>REISEREGNING!Utskriftsområde</vt:lpstr>
      <vt:lpstr>'Side 2'!Utskriftsområde</vt:lpstr>
      <vt:lpstr>Virksomhet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Fredriksen</dc:creator>
  <cp:lastModifiedBy>Elin Hetland</cp:lastModifiedBy>
  <cp:lastPrinted>2016-01-14T07:03:21Z</cp:lastPrinted>
  <dcterms:created xsi:type="dcterms:W3CDTF">2002-03-05T11:12:46Z</dcterms:created>
  <dcterms:modified xsi:type="dcterms:W3CDTF">2017-02-14T10:55:41Z</dcterms:modified>
</cp:coreProperties>
</file>